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ирошниченко Оля\Desktop\проект бюджета на 2014, 2015, 2016 годы\"/>
    </mc:Choice>
  </mc:AlternateContent>
  <bookViews>
    <workbookView xWindow="3420" yWindow="2670" windowWidth="11745" windowHeight="7215" tabRatio="687" activeTab="9"/>
  </bookViews>
  <sheets>
    <sheet name="для расчета" sheetId="94" r:id="rId1"/>
    <sheet name="2" sheetId="82" r:id="rId2"/>
    <sheet name="3" sheetId="102" r:id="rId3"/>
    <sheet name="4" sheetId="104" r:id="rId4"/>
    <sheet name="5" sheetId="105" r:id="rId5"/>
    <sheet name="6" sheetId="103" r:id="rId6"/>
    <sheet name="8" sheetId="83" r:id="rId7"/>
    <sheet name="10" sheetId="87" r:id="rId8"/>
    <sheet name="12" sheetId="89" r:id="rId9"/>
    <sheet name="14" sheetId="91" r:id="rId10"/>
  </sheets>
  <definedNames>
    <definedName name="_xlnm.Print_Titles" localSheetId="1">'2'!$7:$7</definedName>
  </definedNames>
  <calcPr calcId="152511"/>
</workbook>
</file>

<file path=xl/calcChain.xml><?xml version="1.0" encoding="utf-8"?>
<calcChain xmlns="http://schemas.openxmlformats.org/spreadsheetml/2006/main">
  <c r="D9" i="91" l="1"/>
  <c r="D8" i="91"/>
  <c r="D18" i="91"/>
  <c r="D25" i="91"/>
  <c r="D24" i="91"/>
  <c r="D23" i="91"/>
  <c r="D26" i="91"/>
  <c r="C26" i="91"/>
  <c r="A61" i="87"/>
  <c r="B61" i="87"/>
  <c r="C61" i="87"/>
  <c r="D61" i="87"/>
  <c r="E61" i="87"/>
  <c r="F61" i="87"/>
  <c r="G61" i="87"/>
  <c r="H61" i="87"/>
  <c r="A54" i="87"/>
  <c r="B54" i="87"/>
  <c r="C54" i="87"/>
  <c r="D54" i="87"/>
  <c r="E54" i="87"/>
  <c r="F54" i="87"/>
  <c r="G54" i="87"/>
  <c r="H54" i="87"/>
  <c r="A55" i="87"/>
  <c r="B55" i="87"/>
  <c r="C55" i="87"/>
  <c r="D55" i="87"/>
  <c r="E55" i="87"/>
  <c r="F55" i="87"/>
  <c r="G55" i="87"/>
  <c r="H55" i="87"/>
  <c r="A56" i="87"/>
  <c r="B56" i="87"/>
  <c r="C56" i="87"/>
  <c r="D56" i="87"/>
  <c r="E56" i="87"/>
  <c r="F56" i="87"/>
  <c r="G56" i="87"/>
  <c r="H56" i="87"/>
  <c r="A57" i="87"/>
  <c r="B57" i="87"/>
  <c r="C57" i="87"/>
  <c r="D57" i="87"/>
  <c r="E57" i="87"/>
  <c r="F57" i="87"/>
  <c r="G57" i="87"/>
  <c r="H57" i="87"/>
  <c r="A58" i="87"/>
  <c r="B58" i="87"/>
  <c r="C58" i="87"/>
  <c r="D58" i="87"/>
  <c r="E58" i="87"/>
  <c r="F58" i="87"/>
  <c r="G58" i="87"/>
  <c r="H58" i="87"/>
  <c r="A59" i="87"/>
  <c r="B59" i="87"/>
  <c r="C59" i="87"/>
  <c r="D59" i="87"/>
  <c r="E59" i="87"/>
  <c r="F59" i="87"/>
  <c r="G59" i="87"/>
  <c r="H59" i="87"/>
  <c r="A60" i="87"/>
  <c r="B60" i="87"/>
  <c r="C60" i="87"/>
  <c r="D60" i="87"/>
  <c r="E60" i="87"/>
  <c r="F60" i="87"/>
  <c r="G60" i="87"/>
  <c r="H60" i="87"/>
  <c r="A47" i="87"/>
  <c r="B47" i="87"/>
  <c r="C47" i="87"/>
  <c r="D47" i="87"/>
  <c r="E47" i="87"/>
  <c r="F47" i="87"/>
  <c r="G47" i="87"/>
  <c r="H47" i="87"/>
  <c r="A48" i="87"/>
  <c r="B48" i="87"/>
  <c r="C48" i="87"/>
  <c r="D48" i="87"/>
  <c r="E48" i="87"/>
  <c r="F48" i="87"/>
  <c r="G48" i="87"/>
  <c r="H48" i="87"/>
  <c r="A49" i="87"/>
  <c r="B49" i="87"/>
  <c r="C49" i="87"/>
  <c r="D49" i="87"/>
  <c r="E49" i="87"/>
  <c r="F49" i="87"/>
  <c r="G49" i="87"/>
  <c r="H49" i="87"/>
  <c r="A50" i="87"/>
  <c r="B50" i="87"/>
  <c r="C50" i="87"/>
  <c r="D50" i="87"/>
  <c r="E50" i="87"/>
  <c r="F50" i="87"/>
  <c r="G50" i="87"/>
  <c r="H50" i="87"/>
  <c r="A51" i="87"/>
  <c r="B51" i="87"/>
  <c r="C51" i="87"/>
  <c r="D51" i="87"/>
  <c r="E51" i="87"/>
  <c r="F51" i="87"/>
  <c r="G51" i="87"/>
  <c r="H51" i="87"/>
  <c r="A52" i="87"/>
  <c r="B52" i="87"/>
  <c r="C52" i="87"/>
  <c r="D52" i="87"/>
  <c r="E52" i="87"/>
  <c r="F52" i="87"/>
  <c r="G52" i="87"/>
  <c r="H52" i="87"/>
  <c r="A53" i="87"/>
  <c r="B53" i="87"/>
  <c r="C53" i="87"/>
  <c r="D53" i="87"/>
  <c r="E53" i="87"/>
  <c r="F53" i="87"/>
  <c r="G53" i="87"/>
  <c r="H53" i="87"/>
  <c r="A40" i="87"/>
  <c r="B40" i="87"/>
  <c r="C40" i="87"/>
  <c r="D40" i="87"/>
  <c r="E40" i="87"/>
  <c r="F40" i="87"/>
  <c r="G40" i="87"/>
  <c r="H40" i="87"/>
  <c r="A41" i="87"/>
  <c r="B41" i="87"/>
  <c r="C41" i="87"/>
  <c r="D41" i="87"/>
  <c r="E41" i="87"/>
  <c r="F41" i="87"/>
  <c r="G41" i="87"/>
  <c r="H41" i="87"/>
  <c r="A42" i="87"/>
  <c r="B42" i="87"/>
  <c r="C42" i="87"/>
  <c r="D42" i="87"/>
  <c r="E42" i="87"/>
  <c r="F42" i="87"/>
  <c r="G42" i="87"/>
  <c r="H42" i="87"/>
  <c r="A43" i="87"/>
  <c r="B43" i="87"/>
  <c r="C43" i="87"/>
  <c r="D43" i="87"/>
  <c r="E43" i="87"/>
  <c r="F43" i="87"/>
  <c r="G43" i="87"/>
  <c r="H43" i="87"/>
  <c r="A44" i="87"/>
  <c r="B44" i="87"/>
  <c r="C44" i="87"/>
  <c r="D44" i="87"/>
  <c r="E44" i="87"/>
  <c r="F44" i="87"/>
  <c r="G44" i="87"/>
  <c r="H44" i="87"/>
  <c r="A45" i="87"/>
  <c r="B45" i="87"/>
  <c r="C45" i="87"/>
  <c r="D45" i="87"/>
  <c r="E45" i="87"/>
  <c r="F45" i="87"/>
  <c r="G45" i="87"/>
  <c r="H45" i="87"/>
  <c r="A46" i="87"/>
  <c r="B46" i="87"/>
  <c r="C46" i="87"/>
  <c r="D46" i="87"/>
  <c r="E46" i="87"/>
  <c r="F46" i="87"/>
  <c r="G46" i="87"/>
  <c r="H46" i="87"/>
  <c r="A36" i="87"/>
  <c r="B36" i="87"/>
  <c r="C36" i="87"/>
  <c r="D36" i="87"/>
  <c r="E36" i="87"/>
  <c r="F36" i="87"/>
  <c r="G36" i="87"/>
  <c r="H36" i="87"/>
  <c r="A37" i="87"/>
  <c r="B37" i="87"/>
  <c r="C37" i="87"/>
  <c r="D37" i="87"/>
  <c r="E37" i="87"/>
  <c r="F37" i="87"/>
  <c r="G37" i="87"/>
  <c r="H37" i="87"/>
  <c r="A38" i="87"/>
  <c r="B38" i="87"/>
  <c r="C38" i="87"/>
  <c r="D38" i="87"/>
  <c r="E38" i="87"/>
  <c r="F38" i="87"/>
  <c r="G38" i="87"/>
  <c r="H38" i="87"/>
  <c r="A39" i="87"/>
  <c r="B39" i="87"/>
  <c r="C39" i="87"/>
  <c r="D39" i="87"/>
  <c r="E39" i="87"/>
  <c r="F39" i="87"/>
  <c r="G39" i="87"/>
  <c r="H39" i="87"/>
  <c r="A35" i="87"/>
  <c r="B35" i="87"/>
  <c r="C35" i="87"/>
  <c r="D35" i="87"/>
  <c r="E35" i="87"/>
  <c r="F35" i="87"/>
  <c r="G35" i="87"/>
  <c r="H35" i="87"/>
  <c r="A11" i="87"/>
  <c r="B11" i="87"/>
  <c r="C11" i="87"/>
  <c r="D11" i="87"/>
  <c r="E11" i="87"/>
  <c r="F11" i="87"/>
  <c r="G11" i="87"/>
  <c r="H11" i="87"/>
  <c r="A12" i="87"/>
  <c r="B12" i="87"/>
  <c r="C12" i="87"/>
  <c r="D12" i="87"/>
  <c r="E12" i="87"/>
  <c r="F12" i="87"/>
  <c r="G12" i="87"/>
  <c r="H12" i="87"/>
  <c r="A13" i="87"/>
  <c r="B13" i="87"/>
  <c r="C13" i="87"/>
  <c r="D13" i="87"/>
  <c r="E13" i="87"/>
  <c r="F13" i="87"/>
  <c r="G13" i="87"/>
  <c r="H13" i="87"/>
  <c r="A14" i="87"/>
  <c r="B14" i="87"/>
  <c r="C14" i="87"/>
  <c r="D14" i="87"/>
  <c r="E14" i="87"/>
  <c r="F14" i="87"/>
  <c r="G14" i="87"/>
  <c r="H14" i="87"/>
  <c r="A15" i="87"/>
  <c r="B15" i="87"/>
  <c r="C15" i="87"/>
  <c r="D15" i="87"/>
  <c r="E15" i="87"/>
  <c r="F15" i="87"/>
  <c r="G15" i="87"/>
  <c r="H15" i="87"/>
  <c r="A16" i="87"/>
  <c r="B16" i="87"/>
  <c r="C16" i="87"/>
  <c r="D16" i="87"/>
  <c r="E16" i="87"/>
  <c r="F16" i="87"/>
  <c r="G16" i="87"/>
  <c r="H16" i="87"/>
  <c r="A17" i="87"/>
  <c r="B17" i="87"/>
  <c r="C17" i="87"/>
  <c r="D17" i="87"/>
  <c r="E17" i="87"/>
  <c r="F17" i="87"/>
  <c r="G17" i="87"/>
  <c r="H17" i="87"/>
  <c r="A18" i="87"/>
  <c r="B18" i="87"/>
  <c r="C18" i="87"/>
  <c r="D18" i="87"/>
  <c r="E18" i="87"/>
  <c r="F18" i="87"/>
  <c r="G18" i="87"/>
  <c r="H18" i="87"/>
  <c r="A19" i="87"/>
  <c r="B19" i="87"/>
  <c r="C19" i="87"/>
  <c r="D19" i="87"/>
  <c r="E19" i="87"/>
  <c r="F19" i="87"/>
  <c r="G19" i="87"/>
  <c r="H19" i="87"/>
  <c r="A20" i="87"/>
  <c r="B20" i="87"/>
  <c r="C20" i="87"/>
  <c r="D20" i="87"/>
  <c r="E20" i="87"/>
  <c r="F20" i="87"/>
  <c r="G20" i="87"/>
  <c r="H20" i="87"/>
  <c r="A21" i="87"/>
  <c r="B21" i="87"/>
  <c r="C21" i="87"/>
  <c r="D21" i="87"/>
  <c r="E21" i="87"/>
  <c r="F21" i="87"/>
  <c r="G21" i="87"/>
  <c r="H21" i="87"/>
  <c r="A22" i="87"/>
  <c r="B22" i="87"/>
  <c r="C22" i="87"/>
  <c r="D22" i="87"/>
  <c r="E22" i="87"/>
  <c r="F22" i="87"/>
  <c r="G22" i="87"/>
  <c r="H22" i="87"/>
  <c r="A23" i="87"/>
  <c r="B23" i="87"/>
  <c r="C23" i="87"/>
  <c r="D23" i="87"/>
  <c r="E23" i="87"/>
  <c r="F23" i="87"/>
  <c r="G23" i="87"/>
  <c r="H23" i="87"/>
  <c r="A24" i="87"/>
  <c r="B24" i="87"/>
  <c r="C24" i="87"/>
  <c r="D24" i="87"/>
  <c r="E24" i="87"/>
  <c r="F24" i="87"/>
  <c r="G24" i="87"/>
  <c r="H24" i="87"/>
  <c r="A25" i="87"/>
  <c r="B25" i="87"/>
  <c r="C25" i="87"/>
  <c r="D25" i="87"/>
  <c r="E25" i="87"/>
  <c r="F25" i="87"/>
  <c r="G25" i="87"/>
  <c r="H25" i="87"/>
  <c r="A26" i="87"/>
  <c r="B26" i="87"/>
  <c r="C26" i="87"/>
  <c r="D26" i="87"/>
  <c r="E26" i="87"/>
  <c r="F26" i="87"/>
  <c r="G26" i="87"/>
  <c r="H26" i="87"/>
  <c r="A27" i="87"/>
  <c r="B27" i="87"/>
  <c r="C27" i="87"/>
  <c r="D27" i="87"/>
  <c r="E27" i="87"/>
  <c r="F27" i="87"/>
  <c r="G27" i="87"/>
  <c r="H27" i="87"/>
  <c r="A28" i="87"/>
  <c r="B28" i="87"/>
  <c r="C28" i="87"/>
  <c r="D28" i="87"/>
  <c r="E28" i="87"/>
  <c r="F28" i="87"/>
  <c r="G28" i="87"/>
  <c r="H28" i="87"/>
  <c r="A29" i="87"/>
  <c r="B29" i="87"/>
  <c r="C29" i="87"/>
  <c r="D29" i="87"/>
  <c r="E29" i="87"/>
  <c r="F29" i="87"/>
  <c r="G29" i="87"/>
  <c r="H29" i="87"/>
  <c r="A30" i="87"/>
  <c r="B30" i="87"/>
  <c r="C30" i="87"/>
  <c r="D30" i="87"/>
  <c r="E30" i="87"/>
  <c r="F30" i="87"/>
  <c r="G30" i="87"/>
  <c r="H30" i="87"/>
  <c r="A31" i="87"/>
  <c r="B31" i="87"/>
  <c r="C31" i="87"/>
  <c r="D31" i="87"/>
  <c r="E31" i="87"/>
  <c r="F31" i="87"/>
  <c r="G31" i="87"/>
  <c r="H31" i="87"/>
  <c r="A32" i="87"/>
  <c r="B32" i="87"/>
  <c r="C32" i="87"/>
  <c r="D32" i="87"/>
  <c r="E32" i="87"/>
  <c r="F32" i="87"/>
  <c r="G32" i="87"/>
  <c r="H32" i="87"/>
  <c r="A33" i="87"/>
  <c r="B33" i="87"/>
  <c r="C33" i="87"/>
  <c r="D33" i="87"/>
  <c r="E33" i="87"/>
  <c r="F33" i="87"/>
  <c r="G33" i="87"/>
  <c r="H33" i="87"/>
  <c r="A34" i="87"/>
  <c r="B34" i="87"/>
  <c r="C34" i="87"/>
  <c r="D34" i="87"/>
  <c r="E34" i="87"/>
  <c r="F34" i="87"/>
  <c r="G34" i="87"/>
  <c r="H34" i="87"/>
  <c r="H10" i="87"/>
  <c r="G10" i="87"/>
  <c r="F10" i="87"/>
  <c r="E10" i="87"/>
  <c r="D10" i="87"/>
  <c r="C10" i="87"/>
  <c r="A10" i="87"/>
  <c r="A9" i="87"/>
  <c r="G9" i="87"/>
  <c r="H9" i="87"/>
  <c r="B10" i="87"/>
  <c r="I14" i="89"/>
  <c r="A206" i="89"/>
  <c r="B206" i="89"/>
  <c r="C206" i="89"/>
  <c r="D206" i="89"/>
  <c r="E206" i="89"/>
  <c r="F206" i="89"/>
  <c r="G206" i="89"/>
  <c r="H206" i="89"/>
  <c r="I206" i="89"/>
  <c r="A207" i="89"/>
  <c r="B207" i="89"/>
  <c r="C207" i="89"/>
  <c r="D207" i="89"/>
  <c r="E207" i="89"/>
  <c r="F207" i="89"/>
  <c r="G207" i="89"/>
  <c r="H207" i="89"/>
  <c r="I207" i="89"/>
  <c r="A208" i="89"/>
  <c r="B208" i="89"/>
  <c r="C208" i="89"/>
  <c r="D208" i="89"/>
  <c r="E208" i="89"/>
  <c r="F208" i="89"/>
  <c r="G208" i="89"/>
  <c r="H208" i="89"/>
  <c r="I208" i="89"/>
  <c r="A209" i="89"/>
  <c r="B209" i="89"/>
  <c r="C209" i="89"/>
  <c r="D209" i="89"/>
  <c r="E209" i="89"/>
  <c r="F209" i="89"/>
  <c r="G209" i="89"/>
  <c r="H209" i="89"/>
  <c r="I209" i="89"/>
  <c r="A210" i="89"/>
  <c r="B210" i="89"/>
  <c r="C210" i="89"/>
  <c r="D210" i="89"/>
  <c r="E210" i="89"/>
  <c r="F210" i="89"/>
  <c r="G210" i="89"/>
  <c r="H210" i="89"/>
  <c r="I210" i="89"/>
  <c r="A211" i="89"/>
  <c r="B211" i="89"/>
  <c r="C211" i="89"/>
  <c r="D211" i="89"/>
  <c r="E211" i="89"/>
  <c r="F211" i="89"/>
  <c r="G211" i="89"/>
  <c r="H211" i="89"/>
  <c r="I211" i="89"/>
  <c r="A212" i="89"/>
  <c r="B212" i="89"/>
  <c r="C212" i="89"/>
  <c r="D212" i="89"/>
  <c r="E212" i="89"/>
  <c r="F212" i="89"/>
  <c r="G212" i="89"/>
  <c r="H212" i="89"/>
  <c r="I212" i="89"/>
  <c r="A213" i="89"/>
  <c r="B213" i="89"/>
  <c r="C213" i="89"/>
  <c r="D213" i="89"/>
  <c r="E213" i="89"/>
  <c r="F213" i="89"/>
  <c r="G213" i="89"/>
  <c r="H213" i="89"/>
  <c r="I213" i="89"/>
  <c r="A214" i="89"/>
  <c r="B214" i="89"/>
  <c r="C214" i="89"/>
  <c r="D214" i="89"/>
  <c r="E214" i="89"/>
  <c r="F214" i="89"/>
  <c r="G214" i="89"/>
  <c r="H214" i="89"/>
  <c r="I214" i="89"/>
  <c r="A215" i="89"/>
  <c r="B215" i="89"/>
  <c r="C215" i="89"/>
  <c r="D215" i="89"/>
  <c r="E215" i="89"/>
  <c r="F215" i="89"/>
  <c r="G215" i="89"/>
  <c r="H215" i="89"/>
  <c r="I215" i="89"/>
  <c r="A216" i="89"/>
  <c r="B216" i="89"/>
  <c r="C216" i="89"/>
  <c r="D216" i="89"/>
  <c r="E216" i="89"/>
  <c r="F216" i="89"/>
  <c r="G216" i="89"/>
  <c r="H216" i="89"/>
  <c r="I216" i="89"/>
  <c r="A217" i="89"/>
  <c r="B217" i="89"/>
  <c r="C217" i="89"/>
  <c r="D217" i="89"/>
  <c r="E217" i="89"/>
  <c r="F217" i="89"/>
  <c r="G217" i="89"/>
  <c r="H217" i="89"/>
  <c r="I217" i="89"/>
  <c r="A218" i="89"/>
  <c r="B218" i="89"/>
  <c r="C218" i="89"/>
  <c r="D218" i="89"/>
  <c r="E218" i="89"/>
  <c r="F218" i="89"/>
  <c r="G218" i="89"/>
  <c r="H218" i="89"/>
  <c r="I218" i="89"/>
  <c r="A219" i="89"/>
  <c r="B219" i="89"/>
  <c r="C219" i="89"/>
  <c r="D219" i="89"/>
  <c r="E219" i="89"/>
  <c r="F219" i="89"/>
  <c r="G219" i="89"/>
  <c r="H219" i="89"/>
  <c r="I219" i="89"/>
  <c r="A220" i="89"/>
  <c r="B220" i="89"/>
  <c r="C220" i="89"/>
  <c r="D220" i="89"/>
  <c r="E220" i="89"/>
  <c r="F220" i="89"/>
  <c r="G220" i="89"/>
  <c r="H220" i="89"/>
  <c r="I220" i="89"/>
  <c r="A221" i="89"/>
  <c r="B221" i="89"/>
  <c r="C221" i="89"/>
  <c r="D221" i="89"/>
  <c r="E221" i="89"/>
  <c r="F221" i="89"/>
  <c r="G221" i="89"/>
  <c r="H221" i="89"/>
  <c r="I221" i="89"/>
  <c r="A222" i="89"/>
  <c r="B222" i="89"/>
  <c r="C222" i="89"/>
  <c r="D222" i="89"/>
  <c r="E222" i="89"/>
  <c r="F222" i="89"/>
  <c r="G222" i="89"/>
  <c r="H222" i="89"/>
  <c r="I222" i="89"/>
  <c r="A223" i="89"/>
  <c r="B223" i="89"/>
  <c r="C223" i="89"/>
  <c r="D223" i="89"/>
  <c r="E223" i="89"/>
  <c r="F223" i="89"/>
  <c r="G223" i="89"/>
  <c r="H223" i="89"/>
  <c r="I223" i="89"/>
  <c r="A224" i="89"/>
  <c r="B224" i="89"/>
  <c r="C224" i="89"/>
  <c r="D224" i="89"/>
  <c r="E224" i="89"/>
  <c r="F224" i="89"/>
  <c r="G224" i="89"/>
  <c r="H224" i="89"/>
  <c r="I224" i="89"/>
  <c r="A225" i="89"/>
  <c r="B225" i="89"/>
  <c r="C225" i="89"/>
  <c r="D225" i="89"/>
  <c r="E225" i="89"/>
  <c r="F225" i="89"/>
  <c r="G225" i="89"/>
  <c r="H225" i="89"/>
  <c r="I225" i="89"/>
  <c r="A226" i="89"/>
  <c r="B226" i="89"/>
  <c r="C226" i="89"/>
  <c r="D226" i="89"/>
  <c r="E226" i="89"/>
  <c r="F226" i="89"/>
  <c r="G226" i="89"/>
  <c r="H226" i="89"/>
  <c r="I226" i="89"/>
  <c r="A227" i="89"/>
  <c r="B227" i="89"/>
  <c r="C227" i="89"/>
  <c r="D227" i="89"/>
  <c r="E227" i="89"/>
  <c r="F227" i="89"/>
  <c r="G227" i="89"/>
  <c r="H227" i="89"/>
  <c r="I227" i="89"/>
  <c r="A196" i="89"/>
  <c r="B196" i="89"/>
  <c r="C196" i="89"/>
  <c r="D196" i="89"/>
  <c r="E196" i="89"/>
  <c r="F196" i="89"/>
  <c r="G196" i="89"/>
  <c r="H196" i="89"/>
  <c r="I196" i="89"/>
  <c r="A197" i="89"/>
  <c r="B197" i="89"/>
  <c r="C197" i="89"/>
  <c r="D197" i="89"/>
  <c r="E197" i="89"/>
  <c r="F197" i="89"/>
  <c r="G197" i="89"/>
  <c r="H197" i="89"/>
  <c r="I197" i="89"/>
  <c r="A198" i="89"/>
  <c r="B198" i="89"/>
  <c r="C198" i="89"/>
  <c r="D198" i="89"/>
  <c r="E198" i="89"/>
  <c r="F198" i="89"/>
  <c r="G198" i="89"/>
  <c r="H198" i="89"/>
  <c r="I198" i="89"/>
  <c r="A199" i="89"/>
  <c r="B199" i="89"/>
  <c r="C199" i="89"/>
  <c r="D199" i="89"/>
  <c r="E199" i="89"/>
  <c r="F199" i="89"/>
  <c r="G199" i="89"/>
  <c r="H199" i="89"/>
  <c r="I199" i="89"/>
  <c r="A200" i="89"/>
  <c r="B200" i="89"/>
  <c r="C200" i="89"/>
  <c r="D200" i="89"/>
  <c r="E200" i="89"/>
  <c r="F200" i="89"/>
  <c r="G200" i="89"/>
  <c r="H200" i="89"/>
  <c r="I200" i="89"/>
  <c r="A201" i="89"/>
  <c r="B201" i="89"/>
  <c r="C201" i="89"/>
  <c r="D201" i="89"/>
  <c r="E201" i="89"/>
  <c r="F201" i="89"/>
  <c r="G201" i="89"/>
  <c r="H201" i="89"/>
  <c r="I201" i="89"/>
  <c r="A202" i="89"/>
  <c r="B202" i="89"/>
  <c r="C202" i="89"/>
  <c r="D202" i="89"/>
  <c r="E202" i="89"/>
  <c r="F202" i="89"/>
  <c r="G202" i="89"/>
  <c r="H202" i="89"/>
  <c r="I202" i="89"/>
  <c r="A203" i="89"/>
  <c r="B203" i="89"/>
  <c r="C203" i="89"/>
  <c r="D203" i="89"/>
  <c r="E203" i="89"/>
  <c r="F203" i="89"/>
  <c r="G203" i="89"/>
  <c r="H203" i="89"/>
  <c r="I203" i="89"/>
  <c r="A204" i="89"/>
  <c r="B204" i="89"/>
  <c r="C204" i="89"/>
  <c r="D204" i="89"/>
  <c r="E204" i="89"/>
  <c r="F204" i="89"/>
  <c r="G204" i="89"/>
  <c r="H204" i="89"/>
  <c r="I204" i="89"/>
  <c r="A205" i="89"/>
  <c r="B205" i="89"/>
  <c r="C205" i="89"/>
  <c r="D205" i="89"/>
  <c r="E205" i="89"/>
  <c r="F205" i="89"/>
  <c r="G205" i="89"/>
  <c r="H205" i="89"/>
  <c r="I205" i="89"/>
  <c r="A21" i="89"/>
  <c r="B21" i="89"/>
  <c r="C21" i="89"/>
  <c r="D21" i="89"/>
  <c r="E21" i="89"/>
  <c r="F21" i="89"/>
  <c r="G21" i="89"/>
  <c r="H21" i="89"/>
  <c r="I21" i="89"/>
  <c r="A22" i="89"/>
  <c r="B22" i="89"/>
  <c r="C22" i="89"/>
  <c r="D22" i="89"/>
  <c r="E22" i="89"/>
  <c r="F22" i="89"/>
  <c r="G22" i="89"/>
  <c r="H22" i="89"/>
  <c r="I22" i="89"/>
  <c r="A23" i="89"/>
  <c r="B23" i="89"/>
  <c r="C23" i="89"/>
  <c r="D23" i="89"/>
  <c r="E23" i="89"/>
  <c r="F23" i="89"/>
  <c r="G23" i="89"/>
  <c r="H23" i="89"/>
  <c r="I23" i="89"/>
  <c r="A24" i="89"/>
  <c r="B24" i="89"/>
  <c r="C24" i="89"/>
  <c r="D24" i="89"/>
  <c r="E24" i="89"/>
  <c r="F24" i="89"/>
  <c r="G24" i="89"/>
  <c r="H24" i="89"/>
  <c r="I24" i="89"/>
  <c r="A25" i="89"/>
  <c r="B25" i="89"/>
  <c r="C25" i="89"/>
  <c r="D25" i="89"/>
  <c r="E25" i="89"/>
  <c r="F25" i="89"/>
  <c r="G25" i="89"/>
  <c r="H25" i="89"/>
  <c r="I25" i="89"/>
  <c r="A26" i="89"/>
  <c r="B26" i="89"/>
  <c r="C26" i="89"/>
  <c r="D26" i="89"/>
  <c r="E26" i="89"/>
  <c r="F26" i="89"/>
  <c r="G26" i="89"/>
  <c r="H26" i="89"/>
  <c r="I26" i="89"/>
  <c r="A27" i="89"/>
  <c r="B27" i="89"/>
  <c r="C27" i="89"/>
  <c r="D27" i="89"/>
  <c r="E27" i="89"/>
  <c r="F27" i="89"/>
  <c r="G27" i="89"/>
  <c r="H27" i="89"/>
  <c r="I27" i="89"/>
  <c r="A28" i="89"/>
  <c r="B28" i="89"/>
  <c r="C28" i="89"/>
  <c r="D28" i="89"/>
  <c r="E28" i="89"/>
  <c r="F28" i="89"/>
  <c r="G28" i="89"/>
  <c r="H28" i="89"/>
  <c r="I28" i="89"/>
  <c r="A29" i="89"/>
  <c r="B29" i="89"/>
  <c r="C29" i="89"/>
  <c r="D29" i="89"/>
  <c r="E29" i="89"/>
  <c r="F29" i="89"/>
  <c r="G29" i="89"/>
  <c r="H29" i="89"/>
  <c r="I29" i="89"/>
  <c r="A30" i="89"/>
  <c r="B30" i="89"/>
  <c r="C30" i="89"/>
  <c r="D30" i="89"/>
  <c r="E30" i="89"/>
  <c r="F30" i="89"/>
  <c r="G30" i="89"/>
  <c r="H30" i="89"/>
  <c r="I30" i="89"/>
  <c r="A31" i="89"/>
  <c r="B31" i="89"/>
  <c r="C31" i="89"/>
  <c r="D31" i="89"/>
  <c r="E31" i="89"/>
  <c r="F31" i="89"/>
  <c r="G31" i="89"/>
  <c r="H31" i="89"/>
  <c r="I31" i="89"/>
  <c r="A32" i="89"/>
  <c r="B32" i="89"/>
  <c r="C32" i="89"/>
  <c r="D32" i="89"/>
  <c r="E32" i="89"/>
  <c r="F32" i="89"/>
  <c r="G32" i="89"/>
  <c r="H32" i="89"/>
  <c r="I32" i="89"/>
  <c r="A33" i="89"/>
  <c r="B33" i="89"/>
  <c r="C33" i="89"/>
  <c r="D33" i="89"/>
  <c r="E33" i="89"/>
  <c r="F33" i="89"/>
  <c r="G33" i="89"/>
  <c r="H33" i="89"/>
  <c r="I33" i="89"/>
  <c r="A34" i="89"/>
  <c r="B34" i="89"/>
  <c r="C34" i="89"/>
  <c r="D34" i="89"/>
  <c r="E34" i="89"/>
  <c r="F34" i="89"/>
  <c r="G34" i="89"/>
  <c r="H34" i="89"/>
  <c r="I34" i="89"/>
  <c r="A35" i="89"/>
  <c r="B35" i="89"/>
  <c r="C35" i="89"/>
  <c r="D35" i="89"/>
  <c r="E35" i="89"/>
  <c r="F35" i="89"/>
  <c r="G35" i="89"/>
  <c r="H35" i="89"/>
  <c r="I35" i="89"/>
  <c r="A36" i="89"/>
  <c r="B36" i="89"/>
  <c r="C36" i="89"/>
  <c r="D36" i="89"/>
  <c r="E36" i="89"/>
  <c r="F36" i="89"/>
  <c r="G36" i="89"/>
  <c r="H36" i="89"/>
  <c r="I36" i="89"/>
  <c r="A37" i="89"/>
  <c r="B37" i="89"/>
  <c r="C37" i="89"/>
  <c r="D37" i="89"/>
  <c r="E37" i="89"/>
  <c r="F37" i="89"/>
  <c r="G37" i="89"/>
  <c r="H37" i="89"/>
  <c r="I37" i="89"/>
  <c r="A38" i="89"/>
  <c r="B38" i="89"/>
  <c r="C38" i="89"/>
  <c r="D38" i="89"/>
  <c r="E38" i="89"/>
  <c r="F38" i="89"/>
  <c r="G38" i="89"/>
  <c r="H38" i="89"/>
  <c r="I38" i="89"/>
  <c r="A39" i="89"/>
  <c r="B39" i="89"/>
  <c r="C39" i="89"/>
  <c r="D39" i="89"/>
  <c r="E39" i="89"/>
  <c r="F39" i="89"/>
  <c r="G39" i="89"/>
  <c r="H39" i="89"/>
  <c r="I39" i="89"/>
  <c r="A40" i="89"/>
  <c r="B40" i="89"/>
  <c r="C40" i="89"/>
  <c r="D40" i="89"/>
  <c r="E40" i="89"/>
  <c r="F40" i="89"/>
  <c r="G40" i="89"/>
  <c r="H40" i="89"/>
  <c r="I40" i="89"/>
  <c r="A41" i="89"/>
  <c r="B41" i="89"/>
  <c r="C41" i="89"/>
  <c r="D41" i="89"/>
  <c r="E41" i="89"/>
  <c r="F41" i="89"/>
  <c r="G41" i="89"/>
  <c r="H41" i="89"/>
  <c r="I41" i="89"/>
  <c r="A42" i="89"/>
  <c r="B42" i="89"/>
  <c r="C42" i="89"/>
  <c r="D42" i="89"/>
  <c r="E42" i="89"/>
  <c r="F42" i="89"/>
  <c r="G42" i="89"/>
  <c r="H42" i="89"/>
  <c r="I42" i="89"/>
  <c r="A43" i="89"/>
  <c r="B43" i="89"/>
  <c r="C43" i="89"/>
  <c r="D43" i="89"/>
  <c r="E43" i="89"/>
  <c r="F43" i="89"/>
  <c r="G43" i="89"/>
  <c r="H43" i="89"/>
  <c r="I43" i="89"/>
  <c r="A44" i="89"/>
  <c r="B44" i="89"/>
  <c r="C44" i="89"/>
  <c r="D44" i="89"/>
  <c r="E44" i="89"/>
  <c r="F44" i="89"/>
  <c r="G44" i="89"/>
  <c r="H44" i="89"/>
  <c r="I44" i="89"/>
  <c r="A45" i="89"/>
  <c r="B45" i="89"/>
  <c r="C45" i="89"/>
  <c r="D45" i="89"/>
  <c r="E45" i="89"/>
  <c r="F45" i="89"/>
  <c r="G45" i="89"/>
  <c r="H45" i="89"/>
  <c r="I45" i="89"/>
  <c r="A46" i="89"/>
  <c r="B46" i="89"/>
  <c r="C46" i="89"/>
  <c r="D46" i="89"/>
  <c r="E46" i="89"/>
  <c r="F46" i="89"/>
  <c r="G46" i="89"/>
  <c r="H46" i="89"/>
  <c r="I46" i="89"/>
  <c r="A47" i="89"/>
  <c r="B47" i="89"/>
  <c r="C47" i="89"/>
  <c r="D47" i="89"/>
  <c r="E47" i="89"/>
  <c r="F47" i="89"/>
  <c r="G47" i="89"/>
  <c r="H47" i="89"/>
  <c r="I47" i="89"/>
  <c r="A48" i="89"/>
  <c r="B48" i="89"/>
  <c r="C48" i="89"/>
  <c r="D48" i="89"/>
  <c r="E48" i="89"/>
  <c r="F48" i="89"/>
  <c r="G48" i="89"/>
  <c r="H48" i="89"/>
  <c r="I48" i="89"/>
  <c r="A49" i="89"/>
  <c r="B49" i="89"/>
  <c r="C49" i="89"/>
  <c r="D49" i="89"/>
  <c r="E49" i="89"/>
  <c r="F49" i="89"/>
  <c r="G49" i="89"/>
  <c r="H49" i="89"/>
  <c r="I49" i="89"/>
  <c r="A50" i="89"/>
  <c r="B50" i="89"/>
  <c r="C50" i="89"/>
  <c r="D50" i="89"/>
  <c r="E50" i="89"/>
  <c r="F50" i="89"/>
  <c r="G50" i="89"/>
  <c r="H50" i="89"/>
  <c r="I50" i="89"/>
  <c r="A51" i="89"/>
  <c r="B51" i="89"/>
  <c r="C51" i="89"/>
  <c r="D51" i="89"/>
  <c r="E51" i="89"/>
  <c r="F51" i="89"/>
  <c r="G51" i="89"/>
  <c r="H51" i="89"/>
  <c r="I51" i="89"/>
  <c r="A52" i="89"/>
  <c r="B52" i="89"/>
  <c r="C52" i="89"/>
  <c r="D52" i="89"/>
  <c r="E52" i="89"/>
  <c r="F52" i="89"/>
  <c r="G52" i="89"/>
  <c r="H52" i="89"/>
  <c r="I52" i="89"/>
  <c r="A53" i="89"/>
  <c r="B53" i="89"/>
  <c r="C53" i="89"/>
  <c r="D53" i="89"/>
  <c r="E53" i="89"/>
  <c r="F53" i="89"/>
  <c r="G53" i="89"/>
  <c r="H53" i="89"/>
  <c r="I53" i="89"/>
  <c r="A54" i="89"/>
  <c r="B54" i="89"/>
  <c r="C54" i="89"/>
  <c r="D54" i="89"/>
  <c r="E54" i="89"/>
  <c r="F54" i="89"/>
  <c r="G54" i="89"/>
  <c r="H54" i="89"/>
  <c r="I54" i="89"/>
  <c r="A55" i="89"/>
  <c r="B55" i="89"/>
  <c r="C55" i="89"/>
  <c r="D55" i="89"/>
  <c r="E55" i="89"/>
  <c r="F55" i="89"/>
  <c r="G55" i="89"/>
  <c r="H55" i="89"/>
  <c r="I55" i="89"/>
  <c r="A56" i="89"/>
  <c r="B56" i="89"/>
  <c r="C56" i="89"/>
  <c r="D56" i="89"/>
  <c r="E56" i="89"/>
  <c r="F56" i="89"/>
  <c r="G56" i="89"/>
  <c r="H56" i="89"/>
  <c r="I56" i="89"/>
  <c r="A57" i="89"/>
  <c r="B57" i="89"/>
  <c r="C57" i="89"/>
  <c r="D57" i="89"/>
  <c r="E57" i="89"/>
  <c r="F57" i="89"/>
  <c r="G57" i="89"/>
  <c r="H57" i="89"/>
  <c r="I57" i="89"/>
  <c r="A58" i="89"/>
  <c r="B58" i="89"/>
  <c r="C58" i="89"/>
  <c r="D58" i="89"/>
  <c r="E58" i="89"/>
  <c r="F58" i="89"/>
  <c r="G58" i="89"/>
  <c r="H58" i="89"/>
  <c r="I58" i="89"/>
  <c r="A59" i="89"/>
  <c r="B59" i="89"/>
  <c r="C59" i="89"/>
  <c r="D59" i="89"/>
  <c r="E59" i="89"/>
  <c r="F59" i="89"/>
  <c r="G59" i="89"/>
  <c r="H59" i="89"/>
  <c r="I59" i="89"/>
  <c r="A60" i="89"/>
  <c r="B60" i="89"/>
  <c r="C60" i="89"/>
  <c r="D60" i="89"/>
  <c r="E60" i="89"/>
  <c r="F60" i="89"/>
  <c r="G60" i="89"/>
  <c r="H60" i="89"/>
  <c r="I60" i="89"/>
  <c r="A61" i="89"/>
  <c r="B61" i="89"/>
  <c r="C61" i="89"/>
  <c r="D61" i="89"/>
  <c r="E61" i="89"/>
  <c r="F61" i="89"/>
  <c r="G61" i="89"/>
  <c r="H61" i="89"/>
  <c r="I61" i="89"/>
  <c r="A62" i="89"/>
  <c r="B62" i="89"/>
  <c r="C62" i="89"/>
  <c r="D62" i="89"/>
  <c r="E62" i="89"/>
  <c r="F62" i="89"/>
  <c r="G62" i="89"/>
  <c r="H62" i="89"/>
  <c r="I62" i="89"/>
  <c r="A63" i="89"/>
  <c r="B63" i="89"/>
  <c r="C63" i="89"/>
  <c r="D63" i="89"/>
  <c r="E63" i="89"/>
  <c r="F63" i="89"/>
  <c r="G63" i="89"/>
  <c r="H63" i="89"/>
  <c r="I63" i="89"/>
  <c r="A64" i="89"/>
  <c r="B64" i="89"/>
  <c r="C64" i="89"/>
  <c r="D64" i="89"/>
  <c r="E64" i="89"/>
  <c r="F64" i="89"/>
  <c r="G64" i="89"/>
  <c r="H64" i="89"/>
  <c r="I64" i="89"/>
  <c r="A65" i="89"/>
  <c r="B65" i="89"/>
  <c r="C65" i="89"/>
  <c r="D65" i="89"/>
  <c r="E65" i="89"/>
  <c r="F65" i="89"/>
  <c r="G65" i="89"/>
  <c r="H65" i="89"/>
  <c r="I65" i="89"/>
  <c r="A66" i="89"/>
  <c r="B66" i="89"/>
  <c r="C66" i="89"/>
  <c r="D66" i="89"/>
  <c r="E66" i="89"/>
  <c r="F66" i="89"/>
  <c r="G66" i="89"/>
  <c r="H66" i="89"/>
  <c r="I66" i="89"/>
  <c r="A67" i="89"/>
  <c r="B67" i="89"/>
  <c r="C67" i="89"/>
  <c r="D67" i="89"/>
  <c r="E67" i="89"/>
  <c r="F67" i="89"/>
  <c r="G67" i="89"/>
  <c r="H67" i="89"/>
  <c r="I67" i="89"/>
  <c r="A68" i="89"/>
  <c r="B68" i="89"/>
  <c r="C68" i="89"/>
  <c r="D68" i="89"/>
  <c r="E68" i="89"/>
  <c r="F68" i="89"/>
  <c r="G68" i="89"/>
  <c r="H68" i="89"/>
  <c r="I68" i="89"/>
  <c r="A69" i="89"/>
  <c r="B69" i="89"/>
  <c r="C69" i="89"/>
  <c r="D69" i="89"/>
  <c r="E69" i="89"/>
  <c r="F69" i="89"/>
  <c r="G69" i="89"/>
  <c r="H69" i="89"/>
  <c r="I69" i="89"/>
  <c r="A70" i="89"/>
  <c r="B70" i="89"/>
  <c r="C70" i="89"/>
  <c r="D70" i="89"/>
  <c r="E70" i="89"/>
  <c r="F70" i="89"/>
  <c r="G70" i="89"/>
  <c r="H70" i="89"/>
  <c r="I70" i="89"/>
  <c r="A71" i="89"/>
  <c r="B71" i="89"/>
  <c r="C71" i="89"/>
  <c r="D71" i="89"/>
  <c r="E71" i="89"/>
  <c r="F71" i="89"/>
  <c r="G71" i="89"/>
  <c r="H71" i="89"/>
  <c r="I71" i="89"/>
  <c r="A72" i="89"/>
  <c r="B72" i="89"/>
  <c r="C72" i="89"/>
  <c r="D72" i="89"/>
  <c r="E72" i="89"/>
  <c r="F72" i="89"/>
  <c r="G72" i="89"/>
  <c r="H72" i="89"/>
  <c r="I72" i="89"/>
  <c r="A73" i="89"/>
  <c r="B73" i="89"/>
  <c r="C73" i="89"/>
  <c r="D73" i="89"/>
  <c r="E73" i="89"/>
  <c r="F73" i="89"/>
  <c r="G73" i="89"/>
  <c r="H73" i="89"/>
  <c r="I73" i="89"/>
  <c r="A74" i="89"/>
  <c r="B74" i="89"/>
  <c r="C74" i="89"/>
  <c r="D74" i="89"/>
  <c r="E74" i="89"/>
  <c r="F74" i="89"/>
  <c r="G74" i="89"/>
  <c r="H74" i="89"/>
  <c r="I74" i="89"/>
  <c r="A75" i="89"/>
  <c r="B75" i="89"/>
  <c r="C75" i="89"/>
  <c r="D75" i="89"/>
  <c r="E75" i="89"/>
  <c r="F75" i="89"/>
  <c r="G75" i="89"/>
  <c r="H75" i="89"/>
  <c r="I75" i="89"/>
  <c r="A76" i="89"/>
  <c r="B76" i="89"/>
  <c r="C76" i="89"/>
  <c r="D76" i="89"/>
  <c r="E76" i="89"/>
  <c r="F76" i="89"/>
  <c r="G76" i="89"/>
  <c r="H76" i="89"/>
  <c r="I76" i="89"/>
  <c r="A77" i="89"/>
  <c r="B77" i="89"/>
  <c r="C77" i="89"/>
  <c r="D77" i="89"/>
  <c r="E77" i="89"/>
  <c r="F77" i="89"/>
  <c r="G77" i="89"/>
  <c r="H77" i="89"/>
  <c r="I77" i="89"/>
  <c r="A78" i="89"/>
  <c r="B78" i="89"/>
  <c r="C78" i="89"/>
  <c r="D78" i="89"/>
  <c r="E78" i="89"/>
  <c r="F78" i="89"/>
  <c r="G78" i="89"/>
  <c r="H78" i="89"/>
  <c r="I78" i="89"/>
  <c r="A79" i="89"/>
  <c r="B79" i="89"/>
  <c r="C79" i="89"/>
  <c r="D79" i="89"/>
  <c r="E79" i="89"/>
  <c r="F79" i="89"/>
  <c r="G79" i="89"/>
  <c r="H79" i="89"/>
  <c r="I79" i="89"/>
  <c r="A80" i="89"/>
  <c r="B80" i="89"/>
  <c r="C80" i="89"/>
  <c r="D80" i="89"/>
  <c r="E80" i="89"/>
  <c r="F80" i="89"/>
  <c r="G80" i="89"/>
  <c r="H80" i="89"/>
  <c r="I80" i="89"/>
  <c r="A81" i="89"/>
  <c r="B81" i="89"/>
  <c r="C81" i="89"/>
  <c r="D81" i="89"/>
  <c r="E81" i="89"/>
  <c r="F81" i="89"/>
  <c r="G81" i="89"/>
  <c r="H81" i="89"/>
  <c r="I81" i="89"/>
  <c r="A82" i="89"/>
  <c r="B82" i="89"/>
  <c r="C82" i="89"/>
  <c r="D82" i="89"/>
  <c r="E82" i="89"/>
  <c r="F82" i="89"/>
  <c r="G82" i="89"/>
  <c r="H82" i="89"/>
  <c r="I82" i="89"/>
  <c r="A83" i="89"/>
  <c r="B83" i="89"/>
  <c r="C83" i="89"/>
  <c r="D83" i="89"/>
  <c r="E83" i="89"/>
  <c r="F83" i="89"/>
  <c r="G83" i="89"/>
  <c r="H83" i="89"/>
  <c r="I83" i="89"/>
  <c r="A84" i="89"/>
  <c r="B84" i="89"/>
  <c r="C84" i="89"/>
  <c r="D84" i="89"/>
  <c r="E84" i="89"/>
  <c r="F84" i="89"/>
  <c r="G84" i="89"/>
  <c r="H84" i="89"/>
  <c r="I84" i="89"/>
  <c r="A85" i="89"/>
  <c r="B85" i="89"/>
  <c r="C85" i="89"/>
  <c r="D85" i="89"/>
  <c r="E85" i="89"/>
  <c r="F85" i="89"/>
  <c r="G85" i="89"/>
  <c r="H85" i="89"/>
  <c r="I85" i="89"/>
  <c r="A86" i="89"/>
  <c r="B86" i="89"/>
  <c r="C86" i="89"/>
  <c r="D86" i="89"/>
  <c r="E86" i="89"/>
  <c r="F86" i="89"/>
  <c r="G86" i="89"/>
  <c r="H86" i="89"/>
  <c r="I86" i="89"/>
  <c r="A87" i="89"/>
  <c r="B87" i="89"/>
  <c r="C87" i="89"/>
  <c r="D87" i="89"/>
  <c r="E87" i="89"/>
  <c r="F87" i="89"/>
  <c r="G87" i="89"/>
  <c r="H87" i="89"/>
  <c r="I87" i="89"/>
  <c r="A88" i="89"/>
  <c r="B88" i="89"/>
  <c r="C88" i="89"/>
  <c r="D88" i="89"/>
  <c r="E88" i="89"/>
  <c r="F88" i="89"/>
  <c r="G88" i="89"/>
  <c r="H88" i="89"/>
  <c r="I88" i="89"/>
  <c r="A89" i="89"/>
  <c r="B89" i="89"/>
  <c r="C89" i="89"/>
  <c r="D89" i="89"/>
  <c r="E89" i="89"/>
  <c r="F89" i="89"/>
  <c r="G89" i="89"/>
  <c r="H89" i="89"/>
  <c r="I89" i="89"/>
  <c r="A90" i="89"/>
  <c r="B90" i="89"/>
  <c r="C90" i="89"/>
  <c r="D90" i="89"/>
  <c r="E90" i="89"/>
  <c r="F90" i="89"/>
  <c r="G90" i="89"/>
  <c r="H90" i="89"/>
  <c r="I90" i="89"/>
  <c r="A91" i="89"/>
  <c r="B91" i="89"/>
  <c r="C91" i="89"/>
  <c r="D91" i="89"/>
  <c r="E91" i="89"/>
  <c r="F91" i="89"/>
  <c r="G91" i="89"/>
  <c r="H91" i="89"/>
  <c r="I91" i="89"/>
  <c r="A92" i="89"/>
  <c r="B92" i="89"/>
  <c r="C92" i="89"/>
  <c r="D92" i="89"/>
  <c r="E92" i="89"/>
  <c r="F92" i="89"/>
  <c r="G92" i="89"/>
  <c r="H92" i="89"/>
  <c r="I92" i="89"/>
  <c r="A93" i="89"/>
  <c r="B93" i="89"/>
  <c r="C93" i="89"/>
  <c r="D93" i="89"/>
  <c r="E93" i="89"/>
  <c r="F93" i="89"/>
  <c r="G93" i="89"/>
  <c r="H93" i="89"/>
  <c r="I93" i="89"/>
  <c r="A94" i="89"/>
  <c r="B94" i="89"/>
  <c r="C94" i="89"/>
  <c r="D94" i="89"/>
  <c r="E94" i="89"/>
  <c r="F94" i="89"/>
  <c r="G94" i="89"/>
  <c r="H94" i="89"/>
  <c r="I94" i="89"/>
  <c r="A95" i="89"/>
  <c r="B95" i="89"/>
  <c r="C95" i="89"/>
  <c r="D95" i="89"/>
  <c r="E95" i="89"/>
  <c r="F95" i="89"/>
  <c r="G95" i="89"/>
  <c r="H95" i="89"/>
  <c r="I95" i="89"/>
  <c r="A96" i="89"/>
  <c r="B96" i="89"/>
  <c r="C96" i="89"/>
  <c r="D96" i="89"/>
  <c r="E96" i="89"/>
  <c r="F96" i="89"/>
  <c r="G96" i="89"/>
  <c r="H96" i="89"/>
  <c r="I96" i="89"/>
  <c r="A97" i="89"/>
  <c r="B97" i="89"/>
  <c r="C97" i="89"/>
  <c r="D97" i="89"/>
  <c r="E97" i="89"/>
  <c r="F97" i="89"/>
  <c r="G97" i="89"/>
  <c r="H97" i="89"/>
  <c r="I97" i="89"/>
  <c r="A98" i="89"/>
  <c r="B98" i="89"/>
  <c r="C98" i="89"/>
  <c r="D98" i="89"/>
  <c r="E98" i="89"/>
  <c r="F98" i="89"/>
  <c r="G98" i="89"/>
  <c r="H98" i="89"/>
  <c r="I98" i="89"/>
  <c r="A99" i="89"/>
  <c r="B99" i="89"/>
  <c r="C99" i="89"/>
  <c r="D99" i="89"/>
  <c r="E99" i="89"/>
  <c r="F99" i="89"/>
  <c r="G99" i="89"/>
  <c r="H99" i="89"/>
  <c r="I99" i="89"/>
  <c r="A100" i="89"/>
  <c r="B100" i="89"/>
  <c r="C100" i="89"/>
  <c r="D100" i="89"/>
  <c r="E100" i="89"/>
  <c r="F100" i="89"/>
  <c r="G100" i="89"/>
  <c r="H100" i="89"/>
  <c r="I100" i="89"/>
  <c r="A101" i="89"/>
  <c r="B101" i="89"/>
  <c r="C101" i="89"/>
  <c r="D101" i="89"/>
  <c r="E101" i="89"/>
  <c r="F101" i="89"/>
  <c r="G101" i="89"/>
  <c r="H101" i="89"/>
  <c r="I101" i="89"/>
  <c r="A102" i="89"/>
  <c r="B102" i="89"/>
  <c r="C102" i="89"/>
  <c r="D102" i="89"/>
  <c r="E102" i="89"/>
  <c r="F102" i="89"/>
  <c r="G102" i="89"/>
  <c r="H102" i="89"/>
  <c r="I102" i="89"/>
  <c r="A103" i="89"/>
  <c r="B103" i="89"/>
  <c r="C103" i="89"/>
  <c r="D103" i="89"/>
  <c r="E103" i="89"/>
  <c r="F103" i="89"/>
  <c r="G103" i="89"/>
  <c r="H103" i="89"/>
  <c r="I103" i="89"/>
  <c r="A104" i="89"/>
  <c r="B104" i="89"/>
  <c r="C104" i="89"/>
  <c r="D104" i="89"/>
  <c r="E104" i="89"/>
  <c r="F104" i="89"/>
  <c r="G104" i="89"/>
  <c r="H104" i="89"/>
  <c r="I104" i="89"/>
  <c r="A105" i="89"/>
  <c r="B105" i="89"/>
  <c r="C105" i="89"/>
  <c r="D105" i="89"/>
  <c r="E105" i="89"/>
  <c r="F105" i="89"/>
  <c r="G105" i="89"/>
  <c r="H105" i="89"/>
  <c r="I105" i="89"/>
  <c r="A106" i="89"/>
  <c r="B106" i="89"/>
  <c r="C106" i="89"/>
  <c r="D106" i="89"/>
  <c r="E106" i="89"/>
  <c r="F106" i="89"/>
  <c r="G106" i="89"/>
  <c r="H106" i="89"/>
  <c r="I106" i="89"/>
  <c r="A107" i="89"/>
  <c r="B107" i="89"/>
  <c r="C107" i="89"/>
  <c r="D107" i="89"/>
  <c r="E107" i="89"/>
  <c r="F107" i="89"/>
  <c r="G107" i="89"/>
  <c r="H107" i="89"/>
  <c r="I107" i="89"/>
  <c r="A108" i="89"/>
  <c r="B108" i="89"/>
  <c r="C108" i="89"/>
  <c r="D108" i="89"/>
  <c r="E108" i="89"/>
  <c r="F108" i="89"/>
  <c r="G108" i="89"/>
  <c r="H108" i="89"/>
  <c r="I108" i="89"/>
  <c r="A109" i="89"/>
  <c r="B109" i="89"/>
  <c r="C109" i="89"/>
  <c r="D109" i="89"/>
  <c r="E109" i="89"/>
  <c r="F109" i="89"/>
  <c r="G109" i="89"/>
  <c r="H109" i="89"/>
  <c r="I109" i="89"/>
  <c r="A110" i="89"/>
  <c r="B110" i="89"/>
  <c r="C110" i="89"/>
  <c r="D110" i="89"/>
  <c r="E110" i="89"/>
  <c r="F110" i="89"/>
  <c r="G110" i="89"/>
  <c r="H110" i="89"/>
  <c r="I110" i="89"/>
  <c r="A111" i="89"/>
  <c r="B111" i="89"/>
  <c r="C111" i="89"/>
  <c r="D111" i="89"/>
  <c r="E111" i="89"/>
  <c r="F111" i="89"/>
  <c r="G111" i="89"/>
  <c r="H111" i="89"/>
  <c r="I111" i="89"/>
  <c r="A112" i="89"/>
  <c r="B112" i="89"/>
  <c r="C112" i="89"/>
  <c r="D112" i="89"/>
  <c r="E112" i="89"/>
  <c r="F112" i="89"/>
  <c r="G112" i="89"/>
  <c r="H112" i="89"/>
  <c r="I112" i="89"/>
  <c r="A113" i="89"/>
  <c r="B113" i="89"/>
  <c r="C113" i="89"/>
  <c r="D113" i="89"/>
  <c r="E113" i="89"/>
  <c r="F113" i="89"/>
  <c r="G113" i="89"/>
  <c r="H113" i="89"/>
  <c r="I113" i="89"/>
  <c r="A114" i="89"/>
  <c r="B114" i="89"/>
  <c r="C114" i="89"/>
  <c r="D114" i="89"/>
  <c r="E114" i="89"/>
  <c r="F114" i="89"/>
  <c r="G114" i="89"/>
  <c r="H114" i="89"/>
  <c r="I114" i="89"/>
  <c r="A115" i="89"/>
  <c r="B115" i="89"/>
  <c r="C115" i="89"/>
  <c r="D115" i="89"/>
  <c r="E115" i="89"/>
  <c r="F115" i="89"/>
  <c r="G115" i="89"/>
  <c r="H115" i="89"/>
  <c r="I115" i="89"/>
  <c r="A116" i="89"/>
  <c r="B116" i="89"/>
  <c r="C116" i="89"/>
  <c r="D116" i="89"/>
  <c r="E116" i="89"/>
  <c r="F116" i="89"/>
  <c r="G116" i="89"/>
  <c r="H116" i="89"/>
  <c r="I116" i="89"/>
  <c r="A117" i="89"/>
  <c r="B117" i="89"/>
  <c r="C117" i="89"/>
  <c r="D117" i="89"/>
  <c r="E117" i="89"/>
  <c r="F117" i="89"/>
  <c r="G117" i="89"/>
  <c r="H117" i="89"/>
  <c r="I117" i="89"/>
  <c r="A118" i="89"/>
  <c r="B118" i="89"/>
  <c r="C118" i="89"/>
  <c r="D118" i="89"/>
  <c r="E118" i="89"/>
  <c r="F118" i="89"/>
  <c r="G118" i="89"/>
  <c r="H118" i="89"/>
  <c r="I118" i="89"/>
  <c r="A119" i="89"/>
  <c r="B119" i="89"/>
  <c r="C119" i="89"/>
  <c r="D119" i="89"/>
  <c r="E119" i="89"/>
  <c r="F119" i="89"/>
  <c r="G119" i="89"/>
  <c r="H119" i="89"/>
  <c r="I119" i="89"/>
  <c r="A120" i="89"/>
  <c r="B120" i="89"/>
  <c r="C120" i="89"/>
  <c r="D120" i="89"/>
  <c r="E120" i="89"/>
  <c r="F120" i="89"/>
  <c r="G120" i="89"/>
  <c r="H120" i="89"/>
  <c r="I120" i="89"/>
  <c r="A121" i="89"/>
  <c r="B121" i="89"/>
  <c r="C121" i="89"/>
  <c r="D121" i="89"/>
  <c r="E121" i="89"/>
  <c r="F121" i="89"/>
  <c r="G121" i="89"/>
  <c r="H121" i="89"/>
  <c r="I121" i="89"/>
  <c r="A122" i="89"/>
  <c r="B122" i="89"/>
  <c r="C122" i="89"/>
  <c r="D122" i="89"/>
  <c r="E122" i="89"/>
  <c r="F122" i="89"/>
  <c r="G122" i="89"/>
  <c r="H122" i="89"/>
  <c r="I122" i="89"/>
  <c r="A123" i="89"/>
  <c r="B123" i="89"/>
  <c r="C123" i="89"/>
  <c r="D123" i="89"/>
  <c r="E123" i="89"/>
  <c r="F123" i="89"/>
  <c r="G123" i="89"/>
  <c r="H123" i="89"/>
  <c r="I123" i="89"/>
  <c r="A124" i="89"/>
  <c r="B124" i="89"/>
  <c r="C124" i="89"/>
  <c r="D124" i="89"/>
  <c r="E124" i="89"/>
  <c r="F124" i="89"/>
  <c r="G124" i="89"/>
  <c r="H124" i="89"/>
  <c r="I124" i="89"/>
  <c r="A125" i="89"/>
  <c r="B125" i="89"/>
  <c r="C125" i="89"/>
  <c r="D125" i="89"/>
  <c r="E125" i="89"/>
  <c r="F125" i="89"/>
  <c r="G125" i="89"/>
  <c r="H125" i="89"/>
  <c r="I125" i="89"/>
  <c r="A126" i="89"/>
  <c r="B126" i="89"/>
  <c r="C126" i="89"/>
  <c r="D126" i="89"/>
  <c r="E126" i="89"/>
  <c r="F126" i="89"/>
  <c r="G126" i="89"/>
  <c r="H126" i="89"/>
  <c r="I126" i="89"/>
  <c r="A127" i="89"/>
  <c r="B127" i="89"/>
  <c r="C127" i="89"/>
  <c r="D127" i="89"/>
  <c r="E127" i="89"/>
  <c r="F127" i="89"/>
  <c r="G127" i="89"/>
  <c r="H127" i="89"/>
  <c r="I127" i="89"/>
  <c r="A128" i="89"/>
  <c r="B128" i="89"/>
  <c r="C128" i="89"/>
  <c r="D128" i="89"/>
  <c r="E128" i="89"/>
  <c r="F128" i="89"/>
  <c r="G128" i="89"/>
  <c r="H128" i="89"/>
  <c r="I128" i="89"/>
  <c r="A129" i="89"/>
  <c r="B129" i="89"/>
  <c r="C129" i="89"/>
  <c r="D129" i="89"/>
  <c r="E129" i="89"/>
  <c r="F129" i="89"/>
  <c r="G129" i="89"/>
  <c r="H129" i="89"/>
  <c r="I129" i="89"/>
  <c r="A130" i="89"/>
  <c r="B130" i="89"/>
  <c r="C130" i="89"/>
  <c r="D130" i="89"/>
  <c r="E130" i="89"/>
  <c r="F130" i="89"/>
  <c r="G130" i="89"/>
  <c r="H130" i="89"/>
  <c r="I130" i="89"/>
  <c r="A131" i="89"/>
  <c r="B131" i="89"/>
  <c r="C131" i="89"/>
  <c r="D131" i="89"/>
  <c r="E131" i="89"/>
  <c r="F131" i="89"/>
  <c r="G131" i="89"/>
  <c r="H131" i="89"/>
  <c r="I131" i="89"/>
  <c r="A132" i="89"/>
  <c r="B132" i="89"/>
  <c r="C132" i="89"/>
  <c r="D132" i="89"/>
  <c r="E132" i="89"/>
  <c r="F132" i="89"/>
  <c r="G132" i="89"/>
  <c r="H132" i="89"/>
  <c r="I132" i="89"/>
  <c r="A133" i="89"/>
  <c r="B133" i="89"/>
  <c r="C133" i="89"/>
  <c r="D133" i="89"/>
  <c r="E133" i="89"/>
  <c r="F133" i="89"/>
  <c r="G133" i="89"/>
  <c r="H133" i="89"/>
  <c r="I133" i="89"/>
  <c r="A134" i="89"/>
  <c r="B134" i="89"/>
  <c r="C134" i="89"/>
  <c r="D134" i="89"/>
  <c r="E134" i="89"/>
  <c r="F134" i="89"/>
  <c r="G134" i="89"/>
  <c r="H134" i="89"/>
  <c r="I134" i="89"/>
  <c r="A135" i="89"/>
  <c r="B135" i="89"/>
  <c r="C135" i="89"/>
  <c r="D135" i="89"/>
  <c r="E135" i="89"/>
  <c r="F135" i="89"/>
  <c r="G135" i="89"/>
  <c r="H135" i="89"/>
  <c r="I135" i="89"/>
  <c r="A136" i="89"/>
  <c r="B136" i="89"/>
  <c r="C136" i="89"/>
  <c r="D136" i="89"/>
  <c r="E136" i="89"/>
  <c r="F136" i="89"/>
  <c r="G136" i="89"/>
  <c r="H136" i="89"/>
  <c r="I136" i="89"/>
  <c r="A137" i="89"/>
  <c r="B137" i="89"/>
  <c r="C137" i="89"/>
  <c r="D137" i="89"/>
  <c r="E137" i="89"/>
  <c r="F137" i="89"/>
  <c r="G137" i="89"/>
  <c r="H137" i="89"/>
  <c r="I137" i="89"/>
  <c r="A138" i="89"/>
  <c r="B138" i="89"/>
  <c r="C138" i="89"/>
  <c r="D138" i="89"/>
  <c r="E138" i="89"/>
  <c r="F138" i="89"/>
  <c r="G138" i="89"/>
  <c r="H138" i="89"/>
  <c r="I138" i="89"/>
  <c r="A139" i="89"/>
  <c r="B139" i="89"/>
  <c r="C139" i="89"/>
  <c r="D139" i="89"/>
  <c r="E139" i="89"/>
  <c r="F139" i="89"/>
  <c r="G139" i="89"/>
  <c r="H139" i="89"/>
  <c r="I139" i="89"/>
  <c r="A140" i="89"/>
  <c r="B140" i="89"/>
  <c r="C140" i="89"/>
  <c r="D140" i="89"/>
  <c r="E140" i="89"/>
  <c r="F140" i="89"/>
  <c r="G140" i="89"/>
  <c r="H140" i="89"/>
  <c r="I140" i="89"/>
  <c r="A141" i="89"/>
  <c r="B141" i="89"/>
  <c r="C141" i="89"/>
  <c r="D141" i="89"/>
  <c r="E141" i="89"/>
  <c r="F141" i="89"/>
  <c r="G141" i="89"/>
  <c r="H141" i="89"/>
  <c r="I141" i="89"/>
  <c r="A142" i="89"/>
  <c r="B142" i="89"/>
  <c r="C142" i="89"/>
  <c r="D142" i="89"/>
  <c r="E142" i="89"/>
  <c r="F142" i="89"/>
  <c r="G142" i="89"/>
  <c r="H142" i="89"/>
  <c r="I142" i="89"/>
  <c r="A143" i="89"/>
  <c r="B143" i="89"/>
  <c r="C143" i="89"/>
  <c r="D143" i="89"/>
  <c r="E143" i="89"/>
  <c r="F143" i="89"/>
  <c r="G143" i="89"/>
  <c r="H143" i="89"/>
  <c r="I143" i="89"/>
  <c r="A144" i="89"/>
  <c r="B144" i="89"/>
  <c r="C144" i="89"/>
  <c r="D144" i="89"/>
  <c r="E144" i="89"/>
  <c r="F144" i="89"/>
  <c r="G144" i="89"/>
  <c r="H144" i="89"/>
  <c r="I144" i="89"/>
  <c r="A145" i="89"/>
  <c r="B145" i="89"/>
  <c r="C145" i="89"/>
  <c r="D145" i="89"/>
  <c r="E145" i="89"/>
  <c r="F145" i="89"/>
  <c r="G145" i="89"/>
  <c r="H145" i="89"/>
  <c r="I145" i="89"/>
  <c r="A146" i="89"/>
  <c r="B146" i="89"/>
  <c r="C146" i="89"/>
  <c r="D146" i="89"/>
  <c r="E146" i="89"/>
  <c r="F146" i="89"/>
  <c r="G146" i="89"/>
  <c r="H146" i="89"/>
  <c r="I146" i="89"/>
  <c r="A147" i="89"/>
  <c r="B147" i="89"/>
  <c r="C147" i="89"/>
  <c r="D147" i="89"/>
  <c r="E147" i="89"/>
  <c r="F147" i="89"/>
  <c r="G147" i="89"/>
  <c r="H147" i="89"/>
  <c r="I147" i="89"/>
  <c r="A148" i="89"/>
  <c r="B148" i="89"/>
  <c r="C148" i="89"/>
  <c r="D148" i="89"/>
  <c r="E148" i="89"/>
  <c r="F148" i="89"/>
  <c r="G148" i="89"/>
  <c r="H148" i="89"/>
  <c r="I148" i="89"/>
  <c r="A149" i="89"/>
  <c r="B149" i="89"/>
  <c r="C149" i="89"/>
  <c r="D149" i="89"/>
  <c r="E149" i="89"/>
  <c r="F149" i="89"/>
  <c r="G149" i="89"/>
  <c r="H149" i="89"/>
  <c r="I149" i="89"/>
  <c r="A150" i="89"/>
  <c r="B150" i="89"/>
  <c r="C150" i="89"/>
  <c r="D150" i="89"/>
  <c r="E150" i="89"/>
  <c r="F150" i="89"/>
  <c r="G150" i="89"/>
  <c r="H150" i="89"/>
  <c r="I150" i="89"/>
  <c r="A151" i="89"/>
  <c r="B151" i="89"/>
  <c r="C151" i="89"/>
  <c r="D151" i="89"/>
  <c r="E151" i="89"/>
  <c r="F151" i="89"/>
  <c r="G151" i="89"/>
  <c r="H151" i="89"/>
  <c r="I151" i="89"/>
  <c r="A152" i="89"/>
  <c r="B152" i="89"/>
  <c r="C152" i="89"/>
  <c r="D152" i="89"/>
  <c r="E152" i="89"/>
  <c r="F152" i="89"/>
  <c r="G152" i="89"/>
  <c r="H152" i="89"/>
  <c r="I152" i="89"/>
  <c r="A153" i="89"/>
  <c r="B153" i="89"/>
  <c r="C153" i="89"/>
  <c r="D153" i="89"/>
  <c r="E153" i="89"/>
  <c r="F153" i="89"/>
  <c r="G153" i="89"/>
  <c r="H153" i="89"/>
  <c r="I153" i="89"/>
  <c r="A154" i="89"/>
  <c r="B154" i="89"/>
  <c r="C154" i="89"/>
  <c r="D154" i="89"/>
  <c r="E154" i="89"/>
  <c r="F154" i="89"/>
  <c r="G154" i="89"/>
  <c r="H154" i="89"/>
  <c r="I154" i="89"/>
  <c r="A155" i="89"/>
  <c r="B155" i="89"/>
  <c r="C155" i="89"/>
  <c r="D155" i="89"/>
  <c r="E155" i="89"/>
  <c r="F155" i="89"/>
  <c r="G155" i="89"/>
  <c r="H155" i="89"/>
  <c r="I155" i="89"/>
  <c r="A156" i="89"/>
  <c r="B156" i="89"/>
  <c r="C156" i="89"/>
  <c r="D156" i="89"/>
  <c r="E156" i="89"/>
  <c r="F156" i="89"/>
  <c r="G156" i="89"/>
  <c r="H156" i="89"/>
  <c r="I156" i="89"/>
  <c r="A157" i="89"/>
  <c r="B157" i="89"/>
  <c r="C157" i="89"/>
  <c r="D157" i="89"/>
  <c r="E157" i="89"/>
  <c r="F157" i="89"/>
  <c r="G157" i="89"/>
  <c r="H157" i="89"/>
  <c r="I157" i="89"/>
  <c r="A158" i="89"/>
  <c r="B158" i="89"/>
  <c r="C158" i="89"/>
  <c r="D158" i="89"/>
  <c r="E158" i="89"/>
  <c r="F158" i="89"/>
  <c r="G158" i="89"/>
  <c r="H158" i="89"/>
  <c r="I158" i="89"/>
  <c r="A159" i="89"/>
  <c r="B159" i="89"/>
  <c r="C159" i="89"/>
  <c r="D159" i="89"/>
  <c r="E159" i="89"/>
  <c r="F159" i="89"/>
  <c r="G159" i="89"/>
  <c r="H159" i="89"/>
  <c r="I159" i="89"/>
  <c r="A160" i="89"/>
  <c r="B160" i="89"/>
  <c r="C160" i="89"/>
  <c r="D160" i="89"/>
  <c r="E160" i="89"/>
  <c r="F160" i="89"/>
  <c r="G160" i="89"/>
  <c r="H160" i="89"/>
  <c r="I160" i="89"/>
  <c r="A161" i="89"/>
  <c r="B161" i="89"/>
  <c r="C161" i="89"/>
  <c r="D161" i="89"/>
  <c r="E161" i="89"/>
  <c r="F161" i="89"/>
  <c r="G161" i="89"/>
  <c r="H161" i="89"/>
  <c r="I161" i="89"/>
  <c r="A162" i="89"/>
  <c r="B162" i="89"/>
  <c r="C162" i="89"/>
  <c r="D162" i="89"/>
  <c r="E162" i="89"/>
  <c r="F162" i="89"/>
  <c r="G162" i="89"/>
  <c r="H162" i="89"/>
  <c r="I162" i="89"/>
  <c r="A163" i="89"/>
  <c r="B163" i="89"/>
  <c r="C163" i="89"/>
  <c r="D163" i="89"/>
  <c r="E163" i="89"/>
  <c r="F163" i="89"/>
  <c r="G163" i="89"/>
  <c r="H163" i="89"/>
  <c r="I163" i="89"/>
  <c r="A164" i="89"/>
  <c r="B164" i="89"/>
  <c r="C164" i="89"/>
  <c r="D164" i="89"/>
  <c r="E164" i="89"/>
  <c r="F164" i="89"/>
  <c r="G164" i="89"/>
  <c r="H164" i="89"/>
  <c r="I164" i="89"/>
  <c r="A165" i="89"/>
  <c r="B165" i="89"/>
  <c r="C165" i="89"/>
  <c r="D165" i="89"/>
  <c r="E165" i="89"/>
  <c r="F165" i="89"/>
  <c r="G165" i="89"/>
  <c r="H165" i="89"/>
  <c r="I165" i="89"/>
  <c r="A166" i="89"/>
  <c r="B166" i="89"/>
  <c r="C166" i="89"/>
  <c r="D166" i="89"/>
  <c r="E166" i="89"/>
  <c r="F166" i="89"/>
  <c r="G166" i="89"/>
  <c r="H166" i="89"/>
  <c r="I166" i="89"/>
  <c r="A167" i="89"/>
  <c r="B167" i="89"/>
  <c r="C167" i="89"/>
  <c r="D167" i="89"/>
  <c r="E167" i="89"/>
  <c r="F167" i="89"/>
  <c r="G167" i="89"/>
  <c r="H167" i="89"/>
  <c r="I167" i="89"/>
  <c r="A168" i="89"/>
  <c r="B168" i="89"/>
  <c r="C168" i="89"/>
  <c r="D168" i="89"/>
  <c r="E168" i="89"/>
  <c r="F168" i="89"/>
  <c r="G168" i="89"/>
  <c r="H168" i="89"/>
  <c r="I168" i="89"/>
  <c r="A169" i="89"/>
  <c r="B169" i="89"/>
  <c r="C169" i="89"/>
  <c r="D169" i="89"/>
  <c r="E169" i="89"/>
  <c r="F169" i="89"/>
  <c r="G169" i="89"/>
  <c r="H169" i="89"/>
  <c r="I169" i="89"/>
  <c r="A170" i="89"/>
  <c r="B170" i="89"/>
  <c r="C170" i="89"/>
  <c r="D170" i="89"/>
  <c r="E170" i="89"/>
  <c r="F170" i="89"/>
  <c r="G170" i="89"/>
  <c r="H170" i="89"/>
  <c r="I170" i="89"/>
  <c r="A171" i="89"/>
  <c r="B171" i="89"/>
  <c r="C171" i="89"/>
  <c r="D171" i="89"/>
  <c r="E171" i="89"/>
  <c r="F171" i="89"/>
  <c r="G171" i="89"/>
  <c r="H171" i="89"/>
  <c r="I171" i="89"/>
  <c r="A172" i="89"/>
  <c r="B172" i="89"/>
  <c r="C172" i="89"/>
  <c r="D172" i="89"/>
  <c r="E172" i="89"/>
  <c r="F172" i="89"/>
  <c r="G172" i="89"/>
  <c r="H172" i="89"/>
  <c r="I172" i="89"/>
  <c r="A173" i="89"/>
  <c r="B173" i="89"/>
  <c r="C173" i="89"/>
  <c r="D173" i="89"/>
  <c r="E173" i="89"/>
  <c r="F173" i="89"/>
  <c r="G173" i="89"/>
  <c r="H173" i="89"/>
  <c r="I173" i="89"/>
  <c r="A174" i="89"/>
  <c r="B174" i="89"/>
  <c r="C174" i="89"/>
  <c r="D174" i="89"/>
  <c r="E174" i="89"/>
  <c r="F174" i="89"/>
  <c r="G174" i="89"/>
  <c r="H174" i="89"/>
  <c r="I174" i="89"/>
  <c r="A175" i="89"/>
  <c r="B175" i="89"/>
  <c r="C175" i="89"/>
  <c r="D175" i="89"/>
  <c r="E175" i="89"/>
  <c r="F175" i="89"/>
  <c r="G175" i="89"/>
  <c r="H175" i="89"/>
  <c r="I175" i="89"/>
  <c r="A176" i="89"/>
  <c r="B176" i="89"/>
  <c r="C176" i="89"/>
  <c r="D176" i="89"/>
  <c r="E176" i="89"/>
  <c r="F176" i="89"/>
  <c r="G176" i="89"/>
  <c r="H176" i="89"/>
  <c r="I176" i="89"/>
  <c r="A177" i="89"/>
  <c r="B177" i="89"/>
  <c r="C177" i="89"/>
  <c r="D177" i="89"/>
  <c r="E177" i="89"/>
  <c r="F177" i="89"/>
  <c r="G177" i="89"/>
  <c r="H177" i="89"/>
  <c r="I177" i="89"/>
  <c r="A178" i="89"/>
  <c r="B178" i="89"/>
  <c r="C178" i="89"/>
  <c r="D178" i="89"/>
  <c r="E178" i="89"/>
  <c r="F178" i="89"/>
  <c r="G178" i="89"/>
  <c r="H178" i="89"/>
  <c r="I178" i="89"/>
  <c r="A179" i="89"/>
  <c r="B179" i="89"/>
  <c r="C179" i="89"/>
  <c r="D179" i="89"/>
  <c r="E179" i="89"/>
  <c r="F179" i="89"/>
  <c r="G179" i="89"/>
  <c r="H179" i="89"/>
  <c r="I179" i="89"/>
  <c r="A180" i="89"/>
  <c r="B180" i="89"/>
  <c r="C180" i="89"/>
  <c r="D180" i="89"/>
  <c r="E180" i="89"/>
  <c r="F180" i="89"/>
  <c r="G180" i="89"/>
  <c r="H180" i="89"/>
  <c r="I180" i="89"/>
  <c r="A181" i="89"/>
  <c r="B181" i="89"/>
  <c r="C181" i="89"/>
  <c r="D181" i="89"/>
  <c r="E181" i="89"/>
  <c r="F181" i="89"/>
  <c r="G181" i="89"/>
  <c r="H181" i="89"/>
  <c r="I181" i="89"/>
  <c r="A182" i="89"/>
  <c r="B182" i="89"/>
  <c r="C182" i="89"/>
  <c r="D182" i="89"/>
  <c r="E182" i="89"/>
  <c r="F182" i="89"/>
  <c r="G182" i="89"/>
  <c r="H182" i="89"/>
  <c r="I182" i="89"/>
  <c r="A183" i="89"/>
  <c r="B183" i="89"/>
  <c r="C183" i="89"/>
  <c r="D183" i="89"/>
  <c r="E183" i="89"/>
  <c r="F183" i="89"/>
  <c r="G183" i="89"/>
  <c r="H183" i="89"/>
  <c r="I183" i="89"/>
  <c r="A184" i="89"/>
  <c r="B184" i="89"/>
  <c r="C184" i="89"/>
  <c r="D184" i="89"/>
  <c r="E184" i="89"/>
  <c r="F184" i="89"/>
  <c r="G184" i="89"/>
  <c r="H184" i="89"/>
  <c r="I184" i="89"/>
  <c r="A185" i="89"/>
  <c r="B185" i="89"/>
  <c r="C185" i="89"/>
  <c r="D185" i="89"/>
  <c r="E185" i="89"/>
  <c r="F185" i="89"/>
  <c r="G185" i="89"/>
  <c r="H185" i="89"/>
  <c r="I185" i="89"/>
  <c r="A186" i="89"/>
  <c r="B186" i="89"/>
  <c r="C186" i="89"/>
  <c r="D186" i="89"/>
  <c r="E186" i="89"/>
  <c r="F186" i="89"/>
  <c r="G186" i="89"/>
  <c r="H186" i="89"/>
  <c r="I186" i="89"/>
  <c r="A187" i="89"/>
  <c r="B187" i="89"/>
  <c r="C187" i="89"/>
  <c r="D187" i="89"/>
  <c r="E187" i="89"/>
  <c r="F187" i="89"/>
  <c r="G187" i="89"/>
  <c r="H187" i="89"/>
  <c r="I187" i="89"/>
  <c r="A188" i="89"/>
  <c r="B188" i="89"/>
  <c r="C188" i="89"/>
  <c r="D188" i="89"/>
  <c r="E188" i="89"/>
  <c r="F188" i="89"/>
  <c r="G188" i="89"/>
  <c r="H188" i="89"/>
  <c r="I188" i="89"/>
  <c r="A189" i="89"/>
  <c r="B189" i="89"/>
  <c r="C189" i="89"/>
  <c r="D189" i="89"/>
  <c r="E189" i="89"/>
  <c r="F189" i="89"/>
  <c r="G189" i="89"/>
  <c r="H189" i="89"/>
  <c r="I189" i="89"/>
  <c r="A190" i="89"/>
  <c r="B190" i="89"/>
  <c r="C190" i="89"/>
  <c r="D190" i="89"/>
  <c r="E190" i="89"/>
  <c r="F190" i="89"/>
  <c r="G190" i="89"/>
  <c r="H190" i="89"/>
  <c r="I190" i="89"/>
  <c r="A191" i="89"/>
  <c r="B191" i="89"/>
  <c r="C191" i="89"/>
  <c r="D191" i="89"/>
  <c r="E191" i="89"/>
  <c r="F191" i="89"/>
  <c r="G191" i="89"/>
  <c r="H191" i="89"/>
  <c r="I191" i="89"/>
  <c r="A192" i="89"/>
  <c r="B192" i="89"/>
  <c r="C192" i="89"/>
  <c r="D192" i="89"/>
  <c r="E192" i="89"/>
  <c r="F192" i="89"/>
  <c r="G192" i="89"/>
  <c r="H192" i="89"/>
  <c r="I192" i="89"/>
  <c r="A193" i="89"/>
  <c r="B193" i="89"/>
  <c r="C193" i="89"/>
  <c r="D193" i="89"/>
  <c r="E193" i="89"/>
  <c r="F193" i="89"/>
  <c r="G193" i="89"/>
  <c r="H193" i="89"/>
  <c r="I193" i="89"/>
  <c r="A194" i="89"/>
  <c r="B194" i="89"/>
  <c r="C194" i="89"/>
  <c r="D194" i="89"/>
  <c r="E194" i="89"/>
  <c r="F194" i="89"/>
  <c r="G194" i="89"/>
  <c r="H194" i="89"/>
  <c r="I194" i="89"/>
  <c r="A195" i="89"/>
  <c r="B195" i="89"/>
  <c r="C195" i="89"/>
  <c r="D195" i="89"/>
  <c r="E195" i="89"/>
  <c r="F195" i="89"/>
  <c r="G195" i="89"/>
  <c r="H195" i="89"/>
  <c r="I195" i="89"/>
  <c r="A17" i="89"/>
  <c r="B17" i="89"/>
  <c r="C17" i="89"/>
  <c r="D17" i="89"/>
  <c r="E17" i="89"/>
  <c r="F17" i="89"/>
  <c r="G17" i="89"/>
  <c r="H17" i="89"/>
  <c r="I17" i="89"/>
  <c r="A18" i="89"/>
  <c r="B18" i="89"/>
  <c r="C18" i="89"/>
  <c r="D18" i="89"/>
  <c r="E18" i="89"/>
  <c r="F18" i="89"/>
  <c r="G18" i="89"/>
  <c r="H18" i="89"/>
  <c r="I18" i="89"/>
  <c r="A19" i="89"/>
  <c r="B19" i="89"/>
  <c r="C19" i="89"/>
  <c r="D19" i="89"/>
  <c r="E19" i="89"/>
  <c r="F19" i="89"/>
  <c r="G19" i="89"/>
  <c r="H19" i="89"/>
  <c r="I19" i="89"/>
  <c r="A20" i="89"/>
  <c r="B20" i="89"/>
  <c r="C20" i="89"/>
  <c r="D20" i="89"/>
  <c r="E20" i="89"/>
  <c r="F20" i="89"/>
  <c r="G20" i="89"/>
  <c r="H20" i="89"/>
  <c r="I20" i="89"/>
  <c r="I16" i="89"/>
  <c r="E32" i="83" l="1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I8" i="94" l="1"/>
  <c r="I5" i="94"/>
  <c r="I7" i="94" s="1"/>
  <c r="I6" i="94"/>
  <c r="I175" i="94"/>
  <c r="H175" i="94"/>
  <c r="H177" i="94"/>
  <c r="I304" i="94"/>
  <c r="I297" i="94"/>
  <c r="I292" i="94"/>
  <c r="I291" i="94" s="1"/>
  <c r="I286" i="94"/>
  <c r="I280" i="94"/>
  <c r="I279" i="94" s="1"/>
  <c r="I278" i="94" s="1"/>
  <c r="I275" i="94"/>
  <c r="I274" i="94" s="1"/>
  <c r="I270" i="94"/>
  <c r="I266" i="94"/>
  <c r="I263" i="94"/>
  <c r="I260" i="94"/>
  <c r="I258" i="94"/>
  <c r="I252" i="94"/>
  <c r="I251" i="94"/>
  <c r="I250" i="94"/>
  <c r="I249" i="94" s="1"/>
  <c r="I248" i="94" s="1"/>
  <c r="I247" i="94" s="1"/>
  <c r="I246" i="94" s="1"/>
  <c r="I244" i="94"/>
  <c r="I243" i="94"/>
  <c r="I242" i="94" s="1"/>
  <c r="I241" i="94" s="1"/>
  <c r="I240" i="94" s="1"/>
  <c r="I239" i="94" s="1"/>
  <c r="I237" i="94"/>
  <c r="E13" i="83"/>
  <c r="E11" i="83"/>
  <c r="E10" i="83"/>
  <c r="I73" i="82"/>
  <c r="I71" i="82"/>
  <c r="I64" i="82"/>
  <c r="I65" i="82"/>
  <c r="I66" i="82"/>
  <c r="I67" i="82"/>
  <c r="I68" i="82"/>
  <c r="I69" i="82"/>
  <c r="I70" i="82"/>
  <c r="I49" i="82"/>
  <c r="I50" i="82"/>
  <c r="I51" i="82"/>
  <c r="I52" i="82"/>
  <c r="I53" i="82"/>
  <c r="I54" i="82"/>
  <c r="I55" i="82"/>
  <c r="I56" i="82"/>
  <c r="I57" i="82"/>
  <c r="I58" i="82"/>
  <c r="I59" i="82"/>
  <c r="I60" i="82"/>
  <c r="I48" i="82"/>
  <c r="I44" i="82"/>
  <c r="I45" i="82"/>
  <c r="I46" i="82"/>
  <c r="I47" i="82"/>
  <c r="I40" i="82"/>
  <c r="I41" i="82"/>
  <c r="I42" i="82"/>
  <c r="I43" i="82"/>
  <c r="I39" i="82"/>
  <c r="I37" i="82"/>
  <c r="I38" i="82"/>
  <c r="I34" i="82"/>
  <c r="I35" i="82"/>
  <c r="I36" i="82"/>
  <c r="I30" i="82"/>
  <c r="I31" i="82"/>
  <c r="I32" i="82"/>
  <c r="I33" i="82"/>
  <c r="I24" i="82"/>
  <c r="I25" i="82"/>
  <c r="I26" i="82"/>
  <c r="I27" i="82"/>
  <c r="I28" i="82"/>
  <c r="I29" i="82"/>
  <c r="I20" i="82"/>
  <c r="I21" i="82"/>
  <c r="I22" i="82"/>
  <c r="I23" i="82"/>
  <c r="I17" i="82"/>
  <c r="I18" i="82"/>
  <c r="I19" i="82"/>
  <c r="I15" i="82"/>
  <c r="I16" i="82"/>
  <c r="I14" i="82"/>
  <c r="I236" i="94"/>
  <c r="I232" i="94"/>
  <c r="I231" i="94" s="1"/>
  <c r="I230" i="94" s="1"/>
  <c r="I229" i="94" s="1"/>
  <c r="I227" i="94"/>
  <c r="I223" i="94"/>
  <c r="I222" i="94" s="1"/>
  <c r="I221" i="94" s="1"/>
  <c r="I220" i="94" s="1"/>
  <c r="I216" i="94"/>
  <c r="I215" i="94" s="1"/>
  <c r="I214" i="94" s="1"/>
  <c r="I213" i="94" s="1"/>
  <c r="I211" i="94"/>
  <c r="I210" i="94"/>
  <c r="I209" i="94"/>
  <c r="I208" i="94" s="1"/>
  <c r="I207" i="94"/>
  <c r="I206" i="94"/>
  <c r="I205" i="94" s="1"/>
  <c r="I204" i="94" s="1"/>
  <c r="I199" i="94"/>
  <c r="I198" i="94" s="1"/>
  <c r="I202" i="94"/>
  <c r="I190" i="94"/>
  <c r="I189" i="94" s="1"/>
  <c r="I188" i="94" s="1"/>
  <c r="I191" i="94"/>
  <c r="I186" i="94"/>
  <c r="I185" i="94"/>
  <c r="I184" i="94" s="1"/>
  <c r="I183" i="94" s="1"/>
  <c r="I177" i="94"/>
  <c r="I176" i="94"/>
  <c r="I174" i="94"/>
  <c r="I167" i="94"/>
  <c r="I166" i="94" s="1"/>
  <c r="I165" i="94" s="1"/>
  <c r="I164" i="94" s="1"/>
  <c r="I163" i="94" s="1"/>
  <c r="I161" i="94"/>
  <c r="I159" i="94"/>
  <c r="I156" i="94"/>
  <c r="I153" i="94"/>
  <c r="I148" i="94"/>
  <c r="I147" i="94"/>
  <c r="I146" i="94" s="1"/>
  <c r="I145" i="94" s="1"/>
  <c r="I144" i="94" s="1"/>
  <c r="I142" i="94"/>
  <c r="I141" i="94" s="1"/>
  <c r="I140" i="94" s="1"/>
  <c r="I139" i="94" s="1"/>
  <c r="I137" i="94"/>
  <c r="I134" i="94"/>
  <c r="I127" i="94"/>
  <c r="H134" i="94"/>
  <c r="I118" i="94"/>
  <c r="I119" i="94"/>
  <c r="I116" i="94"/>
  <c r="I112" i="94"/>
  <c r="I113" i="94"/>
  <c r="I111" i="94"/>
  <c r="I110" i="94" s="1"/>
  <c r="I106" i="94"/>
  <c r="I103" i="94"/>
  <c r="I102" i="94"/>
  <c r="I101" i="94" s="1"/>
  <c r="I100" i="94" s="1"/>
  <c r="I15" i="94"/>
  <c r="I14" i="94" s="1"/>
  <c r="I20" i="94"/>
  <c r="I19" i="94" s="1"/>
  <c r="I25" i="94"/>
  <c r="I29" i="94"/>
  <c r="I32" i="94"/>
  <c r="I31" i="94" s="1"/>
  <c r="I36" i="94"/>
  <c r="I35" i="94" s="1"/>
  <c r="I39" i="94"/>
  <c r="I38" i="94" s="1"/>
  <c r="I40" i="94"/>
  <c r="I44" i="94"/>
  <c r="I43" i="94" s="1"/>
  <c r="I47" i="94"/>
  <c r="I46" i="94" s="1"/>
  <c r="I49" i="94"/>
  <c r="I51" i="94"/>
  <c r="I54" i="94"/>
  <c r="I53" i="94" s="1"/>
  <c r="I52" i="94" s="1"/>
  <c r="I57" i="94"/>
  <c r="I63" i="94"/>
  <c r="I62" i="94" s="1"/>
  <c r="I56" i="94" s="1"/>
  <c r="I65" i="94"/>
  <c r="I66" i="94"/>
  <c r="I69" i="94"/>
  <c r="I68" i="94" s="1"/>
  <c r="I74" i="94"/>
  <c r="I76" i="94"/>
  <c r="I79" i="94"/>
  <c r="I78" i="94" s="1"/>
  <c r="I81" i="94"/>
  <c r="I82" i="94"/>
  <c r="I83" i="94"/>
  <c r="I86" i="94"/>
  <c r="I85" i="94" s="1"/>
  <c r="I88" i="94"/>
  <c r="I90" i="94"/>
  <c r="I296" i="94" l="1"/>
  <c r="I295" i="94" s="1"/>
  <c r="I290" i="94" s="1"/>
  <c r="I289" i="94" s="1"/>
  <c r="I262" i="94"/>
  <c r="I261" i="94" s="1"/>
  <c r="I257" i="94" s="1"/>
  <c r="I256" i="94" s="1"/>
  <c r="I126" i="94"/>
  <c r="I273" i="94"/>
  <c r="I255" i="94" s="1"/>
  <c r="I72" i="82"/>
  <c r="I219" i="94"/>
  <c r="I197" i="94"/>
  <c r="I196" i="94" s="1"/>
  <c r="I195" i="94" s="1"/>
  <c r="I194" i="94"/>
  <c r="I182" i="94"/>
  <c r="I173" i="94"/>
  <c r="I172" i="94" s="1"/>
  <c r="I171" i="94" s="1"/>
  <c r="I170" i="94" s="1"/>
  <c r="I169" i="94" s="1"/>
  <c r="I162" i="94"/>
  <c r="I152" i="94"/>
  <c r="I151" i="94" s="1"/>
  <c r="I150" i="94" s="1"/>
  <c r="E14" i="83" s="1"/>
  <c r="I115" i="94"/>
  <c r="I114" i="94" s="1"/>
  <c r="I73" i="94"/>
  <c r="I42" i="94"/>
  <c r="I28" i="94"/>
  <c r="I13" i="94" s="1"/>
  <c r="I254" i="94" l="1"/>
  <c r="I99" i="94"/>
  <c r="E9" i="83" s="1"/>
  <c r="E12" i="83"/>
  <c r="I72" i="94"/>
  <c r="I63" i="82"/>
  <c r="I193" i="94"/>
  <c r="I98" i="94" s="1"/>
  <c r="D13" i="83"/>
  <c r="D10" i="83"/>
  <c r="H244" i="94"/>
  <c r="H243" i="94" s="1"/>
  <c r="H242" i="94" s="1"/>
  <c r="H297" i="94"/>
  <c r="H223" i="94"/>
  <c r="I97" i="94" l="1"/>
  <c r="I71" i="94"/>
  <c r="I62" i="82"/>
  <c r="H174" i="94"/>
  <c r="H263" i="94"/>
  <c r="H127" i="94"/>
  <c r="H280" i="94"/>
  <c r="H103" i="94"/>
  <c r="A15" i="89"/>
  <c r="A16" i="89"/>
  <c r="B15" i="89"/>
  <c r="B16" i="89"/>
  <c r="C16" i="89"/>
  <c r="D16" i="89"/>
  <c r="E16" i="89"/>
  <c r="F16" i="89"/>
  <c r="G16" i="89"/>
  <c r="H137" i="94"/>
  <c r="H153" i="94"/>
  <c r="H173" i="94" l="1"/>
  <c r="I61" i="82"/>
  <c r="I92" i="94"/>
  <c r="I76" i="82" s="1"/>
  <c r="H126" i="94"/>
  <c r="H106" i="94"/>
  <c r="H119" i="94"/>
  <c r="H118" i="94"/>
  <c r="H115" i="94" l="1"/>
  <c r="H54" i="94"/>
  <c r="H53" i="94" s="1"/>
  <c r="H52" i="94" s="1"/>
  <c r="H36" i="94"/>
  <c r="H35" i="94" s="1"/>
  <c r="H32" i="94"/>
  <c r="H31" i="94" s="1"/>
  <c r="H20" i="94"/>
  <c r="H19" i="94" s="1"/>
  <c r="A50" i="82"/>
  <c r="B50" i="82"/>
  <c r="A49" i="82"/>
  <c r="B49" i="82"/>
  <c r="A37" i="82"/>
  <c r="B37" i="82"/>
  <c r="A33" i="82"/>
  <c r="B33" i="82"/>
  <c r="A21" i="82"/>
  <c r="B21" i="82"/>
  <c r="H21" i="82" l="1"/>
  <c r="H33" i="82"/>
  <c r="H37" i="82"/>
  <c r="H50" i="82"/>
  <c r="H49" i="82"/>
  <c r="H161" i="94"/>
  <c r="A25" i="82" l="1"/>
  <c r="B25" i="82"/>
  <c r="H25" i="82"/>
  <c r="A20" i="82"/>
  <c r="B20" i="82"/>
  <c r="A22" i="82"/>
  <c r="B22" i="82"/>
  <c r="H22" i="82"/>
  <c r="A23" i="82"/>
  <c r="B23" i="82"/>
  <c r="H23" i="82"/>
  <c r="A24" i="82"/>
  <c r="B24" i="82"/>
  <c r="H24" i="82"/>
  <c r="H275" i="94" l="1"/>
  <c r="H260" i="94"/>
  <c r="H258" i="94" s="1"/>
  <c r="H292" i="94" l="1"/>
  <c r="H274" i="94"/>
  <c r="H20" i="82"/>
  <c r="A58" i="82" l="1"/>
  <c r="B58" i="82"/>
  <c r="A59" i="82"/>
  <c r="B59" i="82"/>
  <c r="A60" i="82"/>
  <c r="B60" i="82"/>
  <c r="H60" i="82"/>
  <c r="H69" i="94"/>
  <c r="H59" i="82" s="1"/>
  <c r="H68" i="94" l="1"/>
  <c r="H58" i="82" s="1"/>
  <c r="H27" i="82" l="1"/>
  <c r="H28" i="82"/>
  <c r="H34" i="82"/>
  <c r="H35" i="82"/>
  <c r="H38" i="82"/>
  <c r="H42" i="82"/>
  <c r="H47" i="82"/>
  <c r="H54" i="82"/>
  <c r="H73" i="82"/>
  <c r="H75" i="82"/>
  <c r="B16" i="82"/>
  <c r="B17" i="82"/>
  <c r="B18" i="82"/>
  <c r="B19" i="82"/>
  <c r="B26" i="82"/>
  <c r="B27" i="82"/>
  <c r="B28" i="82"/>
  <c r="B29" i="82"/>
  <c r="B30" i="82"/>
  <c r="B31" i="82"/>
  <c r="B32" i="82"/>
  <c r="B34" i="82"/>
  <c r="B35" i="82"/>
  <c r="B36" i="82"/>
  <c r="B38" i="82"/>
  <c r="B39" i="82"/>
  <c r="B40" i="82"/>
  <c r="B41" i="82"/>
  <c r="B42" i="82"/>
  <c r="B43" i="82"/>
  <c r="B44" i="82"/>
  <c r="B45" i="82"/>
  <c r="B46" i="82"/>
  <c r="B47" i="82"/>
  <c r="B48" i="82"/>
  <c r="B51" i="82"/>
  <c r="B52" i="82"/>
  <c r="B53" i="82"/>
  <c r="B54" i="82"/>
  <c r="B55" i="82"/>
  <c r="B56" i="82"/>
  <c r="B57" i="82"/>
  <c r="B61" i="82"/>
  <c r="B62" i="82"/>
  <c r="B63" i="82"/>
  <c r="B64" i="82"/>
  <c r="B65" i="82"/>
  <c r="B66" i="82"/>
  <c r="B67" i="82"/>
  <c r="B68" i="82"/>
  <c r="B69" i="82"/>
  <c r="B70" i="82"/>
  <c r="B71" i="82"/>
  <c r="B72" i="82"/>
  <c r="B73" i="82"/>
  <c r="B74" i="82"/>
  <c r="B75" i="82"/>
  <c r="B15" i="82"/>
  <c r="A17" i="82"/>
  <c r="A18" i="82"/>
  <c r="A19" i="82"/>
  <c r="A26" i="82"/>
  <c r="A27" i="82"/>
  <c r="A28" i="82"/>
  <c r="A29" i="82"/>
  <c r="A30" i="82"/>
  <c r="A31" i="82"/>
  <c r="A32" i="82"/>
  <c r="A34" i="82"/>
  <c r="A35" i="82"/>
  <c r="A36" i="82"/>
  <c r="A38" i="82"/>
  <c r="A39" i="82"/>
  <c r="A40" i="82"/>
  <c r="A41" i="82"/>
  <c r="A42" i="82"/>
  <c r="A43" i="82"/>
  <c r="A44" i="82"/>
  <c r="A45" i="82"/>
  <c r="A46" i="82"/>
  <c r="A47" i="82"/>
  <c r="A48" i="82"/>
  <c r="A51" i="82"/>
  <c r="A52" i="82"/>
  <c r="A53" i="82"/>
  <c r="A54" i="82"/>
  <c r="A55" i="82"/>
  <c r="A56" i="82"/>
  <c r="A57" i="82"/>
  <c r="A61" i="82"/>
  <c r="A62" i="82"/>
  <c r="A63" i="82"/>
  <c r="A64" i="82"/>
  <c r="A65" i="82"/>
  <c r="A66" i="82"/>
  <c r="A67" i="82"/>
  <c r="A68" i="82"/>
  <c r="A69" i="82"/>
  <c r="A70" i="82"/>
  <c r="A71" i="82"/>
  <c r="A72" i="82"/>
  <c r="A73" i="82"/>
  <c r="A74" i="82"/>
  <c r="A75" i="82"/>
  <c r="A76" i="82"/>
  <c r="A15" i="82"/>
  <c r="C19" i="83" l="1"/>
  <c r="B19" i="83"/>
  <c r="A19" i="83"/>
  <c r="H51" i="82" l="1"/>
  <c r="H57" i="82"/>
  <c r="H45" i="82" l="1"/>
  <c r="H31" i="82"/>
  <c r="H18" i="82" l="1"/>
  <c r="H19" i="82"/>
  <c r="H237" i="94" l="1"/>
  <c r="H49" i="94" l="1"/>
  <c r="H46" i="82" s="1"/>
  <c r="H70" i="82" l="1"/>
  <c r="H68" i="82" l="1"/>
  <c r="H17" i="82" l="1"/>
  <c r="H232" i="94" l="1"/>
  <c r="C18" i="83" l="1"/>
  <c r="B18" i="83"/>
  <c r="A18" i="83"/>
  <c r="C17" i="83"/>
  <c r="B17" i="83"/>
  <c r="A17" i="83"/>
  <c r="B16" i="83"/>
  <c r="A16" i="83"/>
  <c r="H167" i="94" l="1"/>
  <c r="H166" i="94" l="1"/>
  <c r="H165" i="94" l="1"/>
  <c r="H65" i="82"/>
  <c r="H164" i="94" l="1"/>
  <c r="H163" i="94"/>
  <c r="D17" i="83" l="1"/>
  <c r="H51" i="94" l="1"/>
  <c r="A11" i="83"/>
  <c r="H207" i="94" l="1"/>
  <c r="H206" i="94" s="1"/>
  <c r="H205" i="94" s="1"/>
  <c r="H204" i="94" s="1"/>
  <c r="H82" i="94"/>
  <c r="H81" i="94" s="1"/>
  <c r="H216" i="94"/>
  <c r="H79" i="94"/>
  <c r="H67" i="82" s="1"/>
  <c r="H76" i="94"/>
  <c r="H304" i="94"/>
  <c r="H142" i="94"/>
  <c r="H83" i="94"/>
  <c r="H69" i="82" s="1"/>
  <c r="H44" i="94"/>
  <c r="H47" i="94"/>
  <c r="H44" i="82" s="1"/>
  <c r="H25" i="94"/>
  <c r="H26" i="82" s="1"/>
  <c r="H186" i="94"/>
  <c r="H40" i="94"/>
  <c r="H39" i="94" s="1"/>
  <c r="H38" i="94" s="1"/>
  <c r="H63" i="94"/>
  <c r="H88" i="94"/>
  <c r="H74" i="82" s="1"/>
  <c r="H90" i="94"/>
  <c r="C11" i="91"/>
  <c r="H270" i="94"/>
  <c r="H236" i="94"/>
  <c r="H211" i="94"/>
  <c r="H202" i="94"/>
  <c r="C27" i="83"/>
  <c r="B27" i="83"/>
  <c r="B26" i="83"/>
  <c r="A27" i="83"/>
  <c r="A26" i="83"/>
  <c r="H48" i="82"/>
  <c r="H29" i="94"/>
  <c r="H30" i="82" s="1"/>
  <c r="H32" i="82"/>
  <c r="H36" i="82"/>
  <c r="H57" i="94"/>
  <c r="H53" i="82" s="1"/>
  <c r="H66" i="94"/>
  <c r="H65" i="94" s="1"/>
  <c r="H86" i="94"/>
  <c r="H72" i="82" s="1"/>
  <c r="H148" i="94"/>
  <c r="H159" i="94"/>
  <c r="H199" i="94"/>
  <c r="H198" i="94" s="1"/>
  <c r="H227" i="94"/>
  <c r="H191" i="94"/>
  <c r="H190" i="94" s="1"/>
  <c r="H252" i="94"/>
  <c r="B25" i="83"/>
  <c r="C25" i="83"/>
  <c r="B24" i="83"/>
  <c r="A25" i="83"/>
  <c r="A24" i="83"/>
  <c r="H74" i="94"/>
  <c r="H64" i="82" s="1"/>
  <c r="A31" i="83"/>
  <c r="A30" i="83"/>
  <c r="H96" i="94"/>
  <c r="C13" i="91"/>
  <c r="C16" i="91"/>
  <c r="C15" i="91" s="1"/>
  <c r="C10" i="83"/>
  <c r="A10" i="83"/>
  <c r="A16" i="82"/>
  <c r="B14" i="82"/>
  <c r="A14" i="82"/>
  <c r="D22" i="91"/>
  <c r="F22" i="91"/>
  <c r="F21" i="91" s="1"/>
  <c r="F20" i="91" s="1"/>
  <c r="F19" i="91" s="1"/>
  <c r="E5" i="91"/>
  <c r="F5" i="91"/>
  <c r="G5" i="91"/>
  <c r="D11" i="91"/>
  <c r="D10" i="91" s="1"/>
  <c r="E11" i="91"/>
  <c r="E10" i="91" s="1"/>
  <c r="F11" i="91"/>
  <c r="F10" i="91"/>
  <c r="F14" i="91"/>
  <c r="F16" i="91"/>
  <c r="G11" i="91"/>
  <c r="I12" i="91"/>
  <c r="D14" i="91"/>
  <c r="D16" i="91"/>
  <c r="E14" i="91"/>
  <c r="E16" i="91"/>
  <c r="G14" i="91"/>
  <c r="G16" i="91"/>
  <c r="I15" i="91"/>
  <c r="I17" i="91"/>
  <c r="E24" i="91"/>
  <c r="E23" i="91" s="1"/>
  <c r="G24" i="91"/>
  <c r="G23" i="91" s="1"/>
  <c r="I23" i="91"/>
  <c r="F24" i="91"/>
  <c r="F23" i="91" s="1"/>
  <c r="G22" i="91"/>
  <c r="G21" i="91" s="1"/>
  <c r="G20" i="91" s="1"/>
  <c r="G19" i="91" s="1"/>
  <c r="E22" i="91"/>
  <c r="E21" i="91" s="1"/>
  <c r="E20" i="91" s="1"/>
  <c r="E19" i="91" s="1"/>
  <c r="H296" i="94" l="1"/>
  <c r="H295" i="94"/>
  <c r="H262" i="94"/>
  <c r="H251" i="94"/>
  <c r="H156" i="94"/>
  <c r="H147" i="94"/>
  <c r="H185" i="94"/>
  <c r="H62" i="94"/>
  <c r="H55" i="82" s="1"/>
  <c r="H56" i="82"/>
  <c r="H43" i="94"/>
  <c r="H41" i="82"/>
  <c r="H46" i="94"/>
  <c r="H78" i="94"/>
  <c r="H66" i="82" s="1"/>
  <c r="F13" i="91"/>
  <c r="H210" i="94"/>
  <c r="I11" i="91"/>
  <c r="H112" i="94"/>
  <c r="I16" i="91"/>
  <c r="C10" i="91"/>
  <c r="I14" i="91"/>
  <c r="G13" i="91"/>
  <c r="H102" i="94"/>
  <c r="H241" i="94"/>
  <c r="H15" i="94"/>
  <c r="H197" i="94"/>
  <c r="H286" i="94"/>
  <c r="H141" i="94"/>
  <c r="H73" i="94"/>
  <c r="H63" i="82" s="1"/>
  <c r="I22" i="91"/>
  <c r="D20" i="91"/>
  <c r="D19" i="91" s="1"/>
  <c r="I19" i="91" s="1"/>
  <c r="I21" i="91"/>
  <c r="H85" i="94"/>
  <c r="H71" i="82" s="1"/>
  <c r="F9" i="91"/>
  <c r="F18" i="91" s="1"/>
  <c r="H189" i="94"/>
  <c r="H188" i="94" s="1"/>
  <c r="I24" i="91"/>
  <c r="E13" i="91"/>
  <c r="E9" i="91" s="1"/>
  <c r="E18" i="91" s="1"/>
  <c r="D13" i="91"/>
  <c r="G10" i="91"/>
  <c r="G9" i="91" s="1"/>
  <c r="G18" i="91" s="1"/>
  <c r="H215" i="94"/>
  <c r="H231" i="94"/>
  <c r="H28" i="94"/>
  <c r="H29" i="82" s="1"/>
  <c r="A9" i="83"/>
  <c r="H261" i="94" l="1"/>
  <c r="H279" i="94"/>
  <c r="H257" i="94"/>
  <c r="H240" i="94"/>
  <c r="H214" i="94"/>
  <c r="H250" i="94"/>
  <c r="H278" i="94"/>
  <c r="H111" i="94"/>
  <c r="H101" i="94"/>
  <c r="H146" i="94"/>
  <c r="H152" i="94"/>
  <c r="H184" i="94"/>
  <c r="H42" i="94"/>
  <c r="H39" i="82" s="1"/>
  <c r="H56" i="94"/>
  <c r="H52" i="82" s="1"/>
  <c r="H14" i="94"/>
  <c r="H16" i="82"/>
  <c r="H43" i="82"/>
  <c r="H40" i="82"/>
  <c r="H172" i="94"/>
  <c r="H209" i="94"/>
  <c r="H140" i="94"/>
  <c r="I20" i="91"/>
  <c r="H230" i="94"/>
  <c r="H196" i="94"/>
  <c r="I13" i="91"/>
  <c r="H72" i="94"/>
  <c r="H62" i="82" s="1"/>
  <c r="E26" i="91"/>
  <c r="F26" i="91"/>
  <c r="F4" i="91"/>
  <c r="H4" i="91" s="1"/>
  <c r="I10" i="91"/>
  <c r="G4" i="91"/>
  <c r="G26" i="91"/>
  <c r="H239" i="94"/>
  <c r="D27" i="83"/>
  <c r="H222" i="94"/>
  <c r="H273" i="94" l="1"/>
  <c r="H256" i="94"/>
  <c r="H249" i="94"/>
  <c r="H213" i="94"/>
  <c r="H139" i="94"/>
  <c r="H145" i="94"/>
  <c r="H183" i="94"/>
  <c r="H13" i="94"/>
  <c r="H14" i="82" s="1"/>
  <c r="H15" i="82"/>
  <c r="H171" i="94"/>
  <c r="H208" i="94"/>
  <c r="H229" i="94"/>
  <c r="H195" i="94"/>
  <c r="I18" i="91"/>
  <c r="I9" i="91"/>
  <c r="H71" i="94"/>
  <c r="H61" i="82" s="1"/>
  <c r="D26" i="83"/>
  <c r="H221" i="94"/>
  <c r="H248" i="94" l="1"/>
  <c r="H220" i="94"/>
  <c r="H255" i="94"/>
  <c r="D22" i="83"/>
  <c r="H182" i="94"/>
  <c r="H144" i="94"/>
  <c r="H194" i="94"/>
  <c r="H170" i="94"/>
  <c r="H110" i="94"/>
  <c r="H100" i="94"/>
  <c r="H92" i="94"/>
  <c r="H247" i="94" l="1"/>
  <c r="H219" i="94"/>
  <c r="D11" i="83"/>
  <c r="D28" i="83"/>
  <c r="D29" i="83" s="1"/>
  <c r="H169" i="94"/>
  <c r="D21" i="83"/>
  <c r="D19" i="83"/>
  <c r="D25" i="83"/>
  <c r="H5" i="94"/>
  <c r="H76" i="82"/>
  <c r="C20" i="91" s="1"/>
  <c r="C19" i="91" s="1"/>
  <c r="H193" i="94"/>
  <c r="H291" i="94"/>
  <c r="H151" i="94"/>
  <c r="H290" i="94" l="1"/>
  <c r="H246" i="94"/>
  <c r="D23" i="83"/>
  <c r="D31" i="83"/>
  <c r="H162" i="94"/>
  <c r="D16" i="83" s="1"/>
  <c r="D18" i="83"/>
  <c r="D15" i="83"/>
  <c r="D20" i="83"/>
  <c r="I26" i="91"/>
  <c r="H150" i="94"/>
  <c r="D14" i="83" s="1"/>
  <c r="D24" i="83" l="1"/>
  <c r="I307" i="94"/>
  <c r="H289" i="94"/>
  <c r="D30" i="83" l="1"/>
  <c r="H254" i="94"/>
  <c r="H116" i="94" l="1"/>
  <c r="H114" i="94" l="1"/>
  <c r="D12" i="83" l="1"/>
  <c r="H99" i="94"/>
  <c r="H16" i="89" l="1"/>
  <c r="D9" i="83"/>
  <c r="D32" i="83" s="1"/>
  <c r="H98" i="94"/>
  <c r="H15" i="89" s="1"/>
  <c r="H97" i="94" l="1"/>
  <c r="H6" i="94" l="1"/>
  <c r="H7" i="94" s="1"/>
  <c r="H14" i="89"/>
  <c r="H8" i="94" l="1"/>
  <c r="J6" i="91"/>
  <c r="C25" i="91"/>
  <c r="C24" i="91" s="1"/>
  <c r="C23" i="91" s="1"/>
  <c r="C18" i="91" s="1"/>
  <c r="C9" i="91" s="1"/>
  <c r="C8" i="91" s="1"/>
</calcChain>
</file>

<file path=xl/comments1.xml><?xml version="1.0" encoding="utf-8"?>
<comments xmlns="http://schemas.openxmlformats.org/spreadsheetml/2006/main">
  <authors>
    <author>Константинова</author>
  </authors>
  <commentList>
    <comment ref="H34" authorId="0" shapeId="0">
      <text>
        <r>
          <rPr>
            <b/>
            <sz val="10"/>
            <color indexed="81"/>
            <rFont val="Tahoma"/>
            <family val="2"/>
            <charset val="204"/>
          </rPr>
          <t>Константинова:</t>
        </r>
        <r>
          <rPr>
            <sz val="10"/>
            <color indexed="81"/>
            <rFont val="Tahoma"/>
            <family val="2"/>
            <charset val="204"/>
          </rPr>
          <t xml:space="preserve">
108,4 индекс дефлятор к 2008 году</t>
        </r>
      </text>
    </comment>
  </commentList>
</comments>
</file>

<file path=xl/comments2.xml><?xml version="1.0" encoding="utf-8"?>
<comments xmlns="http://schemas.openxmlformats.org/spreadsheetml/2006/main">
  <authors>
    <author>Константинова</author>
  </authors>
  <commentList>
    <comment ref="H35" authorId="0" shapeId="0">
      <text>
        <r>
          <rPr>
            <b/>
            <sz val="10"/>
            <color indexed="81"/>
            <rFont val="Tahoma"/>
            <family val="2"/>
            <charset val="204"/>
          </rPr>
          <t>Константинова:</t>
        </r>
        <r>
          <rPr>
            <sz val="10"/>
            <color indexed="81"/>
            <rFont val="Tahoma"/>
            <family val="2"/>
            <charset val="204"/>
          </rPr>
          <t xml:space="preserve">
108,4 индекс дефлятор к 2008 году</t>
        </r>
      </text>
    </comment>
  </commentList>
</comments>
</file>

<file path=xl/sharedStrings.xml><?xml version="1.0" encoding="utf-8"?>
<sst xmlns="http://schemas.openxmlformats.org/spreadsheetml/2006/main" count="1729" uniqueCount="476">
  <si>
    <t>ОБЩЕГОСУДАРСТВЕННЫЕ ВОПРОСЫ</t>
  </si>
  <si>
    <t>300</t>
  </si>
  <si>
    <t>Коммунальное хозяйство</t>
  </si>
  <si>
    <t>РЗ</t>
  </si>
  <si>
    <t>0000000</t>
  </si>
  <si>
    <t>224</t>
  </si>
  <si>
    <t>Прочие расходы</t>
  </si>
  <si>
    <t>Пр</t>
  </si>
  <si>
    <t>Наименование</t>
  </si>
  <si>
    <t>01</t>
  </si>
  <si>
    <t>Прочие выплаты</t>
  </si>
  <si>
    <t>Прочие услуги</t>
  </si>
  <si>
    <t>Заработная плата</t>
  </si>
  <si>
    <t>Приобретение услуг</t>
  </si>
  <si>
    <t>Услуги связи</t>
  </si>
  <si>
    <t>Транспортные услуги</t>
  </si>
  <si>
    <t>Коммунальные услуги</t>
  </si>
  <si>
    <t>Услуги на содержание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</si>
  <si>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</si>
  <si>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</si>
  <si>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</si>
  <si>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04</t>
  </si>
  <si>
    <t>02</t>
  </si>
  <si>
    <t>08</t>
  </si>
  <si>
    <t>Культура</t>
  </si>
  <si>
    <t>05</t>
  </si>
  <si>
    <t>03</t>
  </si>
  <si>
    <t>Резервные фонды</t>
  </si>
  <si>
    <t>12</t>
  </si>
  <si>
    <t>210</t>
  </si>
  <si>
    <t>211</t>
  </si>
  <si>
    <t>220</t>
  </si>
  <si>
    <t>221</t>
  </si>
  <si>
    <t>222</t>
  </si>
  <si>
    <t>225</t>
  </si>
  <si>
    <t>226</t>
  </si>
  <si>
    <t>340</t>
  </si>
  <si>
    <t>тыс.руб.</t>
  </si>
  <si>
    <t>ЦСР</t>
  </si>
  <si>
    <t>ВР</t>
  </si>
  <si>
    <t>000</t>
  </si>
  <si>
    <t>212</t>
  </si>
  <si>
    <t>213</t>
  </si>
  <si>
    <t>290</t>
  </si>
  <si>
    <t>310</t>
  </si>
  <si>
    <t>РАСХОДЫ</t>
  </si>
  <si>
    <t>200</t>
  </si>
  <si>
    <t>Расходы</t>
  </si>
  <si>
    <t>Региональные целевые программы</t>
  </si>
  <si>
    <t>Мин</t>
  </si>
  <si>
    <t>Жилищное хозяйство</t>
  </si>
  <si>
    <t>АДМИНИСТРАЦИЯ ХОМУТОВСКОГО  МУНИЦИПАЛЬНОГО ОБРАЗОВАНИЯ</t>
  </si>
  <si>
    <t>Функциональная статья</t>
  </si>
  <si>
    <t>ЖИЛИЩНО - КОММУНАЛЬНОЕ ХОЗЯЙСТВО</t>
  </si>
  <si>
    <t>КУЛЬТУРА, КИНЕМАТОГРАФИЯ</t>
  </si>
  <si>
    <t>ИТОГО РАСХОДОВ</t>
  </si>
  <si>
    <t xml:space="preserve"> муниципального образования</t>
  </si>
  <si>
    <t xml:space="preserve">к решению Думы Хомутовского </t>
  </si>
  <si>
    <t>муниципального образования</t>
  </si>
  <si>
    <t>НАЛОГИ НА ИМУЩЕСТВО</t>
  </si>
  <si>
    <t>НАЛОГИ НА СОВОКУПНЫЙ ДОХОД</t>
  </si>
  <si>
    <t>НАЛОГИ НА ПРИБЫЛЬ, ДОХОДЫ</t>
  </si>
  <si>
    <t>Налог на имущество физических лиц</t>
  </si>
  <si>
    <t>Земельный налог</t>
  </si>
  <si>
    <t>БЕЗВОЗМЕЗДНЫЕ ПОСТУПЛЕНИЯ</t>
  </si>
  <si>
    <t>Итого доходов</t>
  </si>
  <si>
    <t xml:space="preserve">Наименование </t>
  </si>
  <si>
    <t>Код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</si>
  <si>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</si>
  <si>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</si>
  <si>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</si>
  <si>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</si>
  <si>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</si>
  <si>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тыс. руб.</t>
  </si>
  <si>
    <t>тыс.руб</t>
  </si>
  <si>
    <t>КУЛЬТУРА, КИНЕМАТОГРАФИЯ И СРЕДСТВА МАССОВОЙ ИНФОРМАЦИИ</t>
  </si>
  <si>
    <t>Наименование дохода</t>
  </si>
  <si>
    <t>Рз</t>
  </si>
  <si>
    <t>Всего расходов</t>
  </si>
  <si>
    <t xml:space="preserve"> </t>
  </si>
  <si>
    <t>Приложение 3</t>
  </si>
  <si>
    <t>734</t>
  </si>
  <si>
    <t>11</t>
  </si>
  <si>
    <t>251</t>
  </si>
  <si>
    <t>НАЦИОНАЛЬНАЯ ОБОРОНА</t>
  </si>
  <si>
    <t>Благоустройство</t>
  </si>
  <si>
    <t>Уличное освещение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</si>
  <si>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</si>
  <si>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</si>
  <si>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Земельный налог, взимаемый по ставкам, установленным в соответствии с 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</si>
  <si>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</si>
  <si>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</si>
  <si>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</si>
  <si>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</si>
  <si>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заключение договоров аренды указанных земельных участков</t>
  </si>
  <si>
    <t>Субвенции бюджетам субъектов Российской Федерации и муниципальных образований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</si>
  <si>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</si>
  <si>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</si>
  <si>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2 02 03015 10 0000 151</t>
  </si>
  <si>
    <t>Налог на доходы физических лиц</t>
  </si>
  <si>
    <t>Функционирование Правительства Российской Федерации, высших исполнительных органов государственной  власти субъектов РФ, местных администраций</t>
  </si>
  <si>
    <t>Мобилизационная и вневойсковая подготовка</t>
  </si>
  <si>
    <t>Иные межбюджетные трансферты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</si>
  <si>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</si>
  <si>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Мероприятия в области жилищного хозяйства</t>
  </si>
  <si>
    <t>3500300</t>
  </si>
  <si>
    <t>500</t>
  </si>
  <si>
    <t>000 00 00</t>
  </si>
  <si>
    <t>00</t>
  </si>
  <si>
    <t>Выполнение функций органами местного самоуправления</t>
  </si>
  <si>
    <t>Налог на имущество физических лиц, взимаемый по ставкам , применяемым к объектам налогооблажения, расположенным в границах поселений</t>
  </si>
  <si>
    <t>Дотации на выравнивание  бюджетной обеспеченности</t>
  </si>
  <si>
    <t>Дотации бюджетам поселений на выравнивание  бюджетной обеспеченности</t>
  </si>
  <si>
    <t>2 02 02999 10 0000 151</t>
  </si>
  <si>
    <t>Прочие поступления от денежных взысканий (штрафов) и иных сумм в возмещение ущерба, зачисляемые в бюджеты поселений</t>
  </si>
  <si>
    <t>от 15.02.2008  №05-19/дсп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</si>
  <si>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</si>
  <si>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</si>
  <si>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</si>
  <si>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</si>
  <si>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</si>
  <si>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</si>
  <si>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</si>
  <si>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</si>
  <si>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 xml:space="preserve">Погашение бюджетами поселений кредитов от  кредитных организацийи в валюте Российской Федерации </t>
  </si>
  <si>
    <r>
      <t>Погашение бюджетами поселений кредитов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от других бюджетов бюджетной системы Российской Федерации в валюте Российской Федерации</t>
    </r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</si>
  <si>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</si>
  <si>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мероприятия по благоустройству городских округов и поселений</t>
  </si>
  <si>
    <t>Прочие субсидии</t>
  </si>
  <si>
    <t>Прочие субсидии бюджетам поселений</t>
  </si>
  <si>
    <t>КОСГУ</t>
  </si>
  <si>
    <t>Целевые программы муниципальных образований</t>
  </si>
  <si>
    <t xml:space="preserve">       тыс.руб.</t>
  </si>
  <si>
    <t>Код по Бюджетной классификации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</si>
  <si>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</si>
  <si>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</si>
  <si>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</si>
  <si>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</si>
  <si>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Дотации бюджетам субъектов Российской Федерации и муниципальных образований</t>
  </si>
  <si>
    <t>Субсидии  бюджетам  субъектов  Российской Федерации  и  муниципальных   образований (межбюджетные субсидии)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</si>
  <si>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</si>
  <si>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2 02 04999 10 0000 151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</si>
  <si>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</si>
  <si>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</si>
  <si>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Функционирование высшего должностного лица субъекта Российской Федерации и органа местного самоуправления</t>
  </si>
  <si>
    <t>доходы</t>
  </si>
  <si>
    <t>расходы</t>
  </si>
  <si>
    <t>% не более 10</t>
  </si>
  <si>
    <t>Прочие безвозмездные поступления</t>
  </si>
  <si>
    <t>Прочие безвозмездные поступления в бюджеты поселений</t>
  </si>
  <si>
    <t>1 11 07015 10 0000 120</t>
  </si>
  <si>
    <t>дефицит</t>
  </si>
  <si>
    <t>09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</si>
  <si>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</si>
  <si>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государственными органами</t>
  </si>
  <si>
    <t>к решению Думы Хомутовского</t>
  </si>
  <si>
    <t>МУК "Культурно-спортивный комплекс"</t>
  </si>
  <si>
    <t>ЖИЛИЩНО-КОММУНАЛЬНОЕ ХОЗЯЙСТВО</t>
  </si>
  <si>
    <t>ВСЕГО РАСХОДОВ</t>
  </si>
  <si>
    <t xml:space="preserve">Источники внутреннего финансирования дефицита бюджета </t>
  </si>
  <si>
    <t>Источники финансирования дефицита бюджета, всего</t>
  </si>
  <si>
    <t>Поддержка жилищного хозяйства</t>
  </si>
  <si>
    <t>3500000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</si>
  <si>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</si>
  <si>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</si>
  <si>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</si>
  <si>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поселений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</si>
  <si>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</si>
  <si>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</si>
  <si>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</si>
  <si>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</si>
  <si>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ПОСТУПЛЕНИЕ НЕФИНАНСОВЫХ АКТИВОВ</t>
  </si>
  <si>
    <t>Увеличение стоимости непроизведенных активов</t>
  </si>
  <si>
    <t>330</t>
  </si>
  <si>
    <t>КУЛЬТУРА</t>
  </si>
  <si>
    <t>ФИЗИЧЕСКАЯ КУЛЬТУРА И СПОРТ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</si>
  <si>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</si>
  <si>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</si>
  <si>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</si>
  <si>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</si>
  <si>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Прочие работы, услуги</t>
  </si>
  <si>
    <t>СОЦИАЛЬНАЯ ПОЛИТИКА</t>
  </si>
  <si>
    <t>10</t>
  </si>
  <si>
    <t>Пенсионное обеспечение</t>
  </si>
  <si>
    <t>Социальное обеспечение</t>
  </si>
  <si>
    <t>Пенсии, пособия, выплачиваемые организациями сектора государственного управления</t>
  </si>
  <si>
    <t>БИБЛИОТЕКА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</si>
  <si>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</si>
  <si>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Областная целевая программа "Переселение граждан из ветхого и аварийного жилищного фонда в Иркутской области на период до 2019 года"</t>
  </si>
  <si>
    <t>Код бюджетной классификации Российской Федерации</t>
  </si>
  <si>
    <t>Код администратора доходов</t>
  </si>
  <si>
    <t>доходов бюджета поселения</t>
  </si>
  <si>
    <t>1 08 04020 01 1000 110</t>
  </si>
  <si>
    <t>1 08 04020 01 4000 110</t>
  </si>
  <si>
    <t>1 17 01050 10 0000 180</t>
  </si>
  <si>
    <t>Невыясненные поступления, зачисляемые в бюджеты поселений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</si>
  <si>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</si>
  <si>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</si>
  <si>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2 02 01001 10 0000151</t>
  </si>
  <si>
    <t>Субвенции бюджетам  поселений на осуществление  первичного воинского учета на территориях, где отсутствуют военные комиссариаты</t>
  </si>
  <si>
    <t xml:space="preserve">2 08 05000 10 0000 180 </t>
  </si>
  <si>
    <t>2 02 02079 10  0000 151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</si>
  <si>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</si>
  <si>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1 11 05035 10 0000 120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</si>
  <si>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</si>
  <si>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, </t>
  </si>
  <si>
    <t xml:space="preserve">Прочие доходы от оказания платных услуг (работ) получателями средств бюджетов поселений </t>
  </si>
  <si>
    <t>1 13 01995 10 0000 130</t>
  </si>
  <si>
    <t>1 14 02053 10 0000 410</t>
  </si>
  <si>
    <t>от _____________№________</t>
  </si>
  <si>
    <t>Приложение 4</t>
  </si>
  <si>
    <t>Приложение 5</t>
  </si>
  <si>
    <t>от_____________  №____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</si>
  <si>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</si>
  <si>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</si>
  <si>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Единый сельскохозяйственный налог </t>
  </si>
  <si>
    <t>Подпрограмма "Территориальное планирование муниципальных образований Иркутской области на 2011-2012 годы"</t>
  </si>
  <si>
    <t>Администрация Хомутовского муниципального образования - Администрация сельского поселения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</si>
  <si>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</si>
  <si>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14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</si>
  <si>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</si>
  <si>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 </t>
  </si>
  <si>
    <t>Перечисления другим бюджетам бюджетной системы Российской Федерации</t>
  </si>
  <si>
    <t>Налог на доходы физических лиц с доходов, полученных  физическими   лицами в соответствии со статьей 228 Налогового кодекса Российской Федерации.</t>
  </si>
  <si>
    <t>НАЛОГОВЫЕ И НЕНАЛОГОВЫЕ ДОХОДЫ</t>
  </si>
  <si>
    <t>ГОСУДАРСТВЕННАЯ ПОШЛИНА</t>
  </si>
  <si>
    <t>ДОХОДЫ ОТ ОКАЗАНИЯ ПЛАТНЫХ УСЛУГ (РАБОТ) И КОМПЕНСАЦИИ ЗАТРАТ ГОСУДАРСТВА</t>
  </si>
  <si>
    <t>Субсидии бюджетам на переселение граждан из 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</si>
  <si>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поселений на переселение граждан из  жилищного фонда, признанного непригодным для проживания, и (или) жилищного фонда с высоким уровнем износа (более 70 процентов)</t>
  </si>
  <si>
    <t>000 1 00 00000 00 0000 000</t>
  </si>
  <si>
    <t>000 1 01 00000 00 0000 000</t>
  </si>
  <si>
    <t>182 1 01 02000 01 0000 110</t>
  </si>
  <si>
    <t>182 1 01 02010 01 0000 110</t>
  </si>
  <si>
    <t>182 1 01 02020 01 0000 110</t>
  </si>
  <si>
    <t>182 1 01 02030 01 0000 110</t>
  </si>
  <si>
    <t>182 1 05 03010 01 0000 110</t>
  </si>
  <si>
    <t>182 1 06 01000 00 0000 110</t>
  </si>
  <si>
    <t>182 1 06 06000 00 0000 110</t>
  </si>
  <si>
    <t>182 1 06 06013 10 0000 110</t>
  </si>
  <si>
    <t>182 1 06 06023 10 0000 110</t>
  </si>
  <si>
    <t>734 1 08 04020 01 0000 110</t>
  </si>
  <si>
    <t>182 1 09 04000 00 0000 110</t>
  </si>
  <si>
    <t>182 1 09 04050 00 0000 110</t>
  </si>
  <si>
    <t>182 1 09 04050 10 0000 110</t>
  </si>
  <si>
    <t>707 1 11 05000 00 0000 120</t>
  </si>
  <si>
    <t>707 1 11 05010 00 0000 120</t>
  </si>
  <si>
    <t>707 1 11 05013 10 0000 120</t>
  </si>
  <si>
    <t>734 1 11 07015 10 0000 120</t>
  </si>
  <si>
    <t>734 1 13 01995 10 0000 130</t>
  </si>
  <si>
    <t>707 1 14 06000 00 0000 430</t>
  </si>
  <si>
    <t>707 1 14 06010 00 0000 430</t>
  </si>
  <si>
    <t>734 2 02 01001 00 0000 151</t>
  </si>
  <si>
    <t>734 2 02 01001 10 0000 151</t>
  </si>
  <si>
    <t>734 2 02 02000 00 0000 000</t>
  </si>
  <si>
    <t>734 2 02 02079 00 0000 000</t>
  </si>
  <si>
    <t>734 2 02 02079 10 0000 000</t>
  </si>
  <si>
    <t>734 2 02 02999 00 0000 151</t>
  </si>
  <si>
    <t>734 2 02 02999 10 0000 151</t>
  </si>
  <si>
    <t>734 2 02 03015 00 0000 151</t>
  </si>
  <si>
    <t>734 2 02 03015 10 0000 151</t>
  </si>
  <si>
    <t>Арендная плата за пользование имуществом</t>
  </si>
  <si>
    <t>734 90 00 00 00 00 0000 000</t>
  </si>
  <si>
    <t>734 01 00 00 00 00 0000 000</t>
  </si>
  <si>
    <t>734 01 02 00 00 00 0000 000</t>
  </si>
  <si>
    <t>734 01 02 00 00 00 0000 700</t>
  </si>
  <si>
    <t>734 01 02 00 00 10 0000 710</t>
  </si>
  <si>
    <t>734 01 02 00 00 00 0000 800</t>
  </si>
  <si>
    <t>734 01 02 00 00 10 0000 810</t>
  </si>
  <si>
    <t>734 01 03 00 00 00 0000 000</t>
  </si>
  <si>
    <t>734 01 03 00 00 00 0000 800</t>
  </si>
  <si>
    <t>734 01 03 00 00 10 0000 810</t>
  </si>
  <si>
    <t>734 01 05 00 00 00 0000 000</t>
  </si>
  <si>
    <t>734 01 05 00 00 00 0000 500</t>
  </si>
  <si>
    <t>734 01 05 02 00 00 0000 500</t>
  </si>
  <si>
    <t>734 01 05 02 01 10 0000 510</t>
  </si>
  <si>
    <t>734 01 05 00 00 00 0000 600</t>
  </si>
  <si>
    <t>734 01 05 02 00 00 0000 600</t>
  </si>
  <si>
    <t>734 01 05 02 01 00 0000 610</t>
  </si>
  <si>
    <t>734 01 05 02 01 10 0000 610</t>
  </si>
  <si>
    <t>182 1 05 03020 01 0000 110</t>
  </si>
  <si>
    <t>Единый сельскохозяйственный налог (за налоговые периоды, истекшие до 1 января 2011 года) (пени, проценты)</t>
  </si>
  <si>
    <t>734 1 11 05035 10 0000 120</t>
  </si>
  <si>
    <t>734 1 11 05030 00 0000 120</t>
  </si>
  <si>
    <t>707 1 14 06013 10 0000 430</t>
  </si>
  <si>
    <t>734 2 02 04999 00 0000 151</t>
  </si>
  <si>
    <t>734 2 02 04999 10 0000 151</t>
  </si>
  <si>
    <t>ДОРОЖНОЕ ХОЗЯЙСТВО (ДОРОЖНЫЕ ФОНДЫ)</t>
  </si>
  <si>
    <t>2 02 01003 10 0000 151</t>
  </si>
  <si>
    <t>Дотации бюджетам поселений на поддержку мер по обеспечению сбалансированности бюджетов</t>
  </si>
  <si>
    <t>Дотации бюджетам  на поддержку мер по обеспечению сбалансированности бюджетов</t>
  </si>
  <si>
    <t>734 2 02 01003 00 0000 151</t>
  </si>
  <si>
    <t>734 2 02 01003 10 0000 151</t>
  </si>
  <si>
    <t>Субсидии бюджетам на бюджетные инвестиции для модернизации объектов коммунальной инфраструктуры</t>
  </si>
  <si>
    <t>Субсидии бюджетам поселений на бюджетные инвестиции для модернизации объектов коммунальной инфраструктуры</t>
  </si>
  <si>
    <t>734 2 02 02078 00 0000 151</t>
  </si>
  <si>
    <t>734 2 02 02078 10 0000 151</t>
  </si>
  <si>
    <t>1 17 05050 10 0000 180</t>
  </si>
  <si>
    <t>Прочие неналоговые доходы бюджетов поселений</t>
  </si>
  <si>
    <t xml:space="preserve">Расчет бюджетной потребности Хомутовского МО </t>
  </si>
  <si>
    <t xml:space="preserve">Перечень главных администраторов доходов местного бюджета 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</si>
  <si>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</si>
  <si>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</si>
  <si>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</si>
  <si>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Перечень главных администраторов источников финансирования дефицита  бюджета                                      Хомутовского муниципального образования</t>
  </si>
  <si>
    <t>01 02 00 00 00 0000 000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</si>
  <si>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</si>
  <si>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</si>
  <si>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2 02 02078 10  0000 151</t>
  </si>
  <si>
    <t>НАЦИОНАЛЬНАЯ ЭКОНОМИКА</t>
  </si>
  <si>
    <t xml:space="preserve">734 </t>
  </si>
  <si>
    <t>000000</t>
  </si>
  <si>
    <t>ТРАНСПОРТ</t>
  </si>
  <si>
    <t>1 16 51040 02 0000 140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</si>
  <si>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</si>
  <si>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182 1 06 01030 10 0000 110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</si>
  <si>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</si>
  <si>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</si>
  <si>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734 1 16 00000 00 0000 000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</si>
  <si>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</si>
  <si>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734 1 11 05070 00 0000 120</t>
  </si>
  <si>
    <t>734 1 11 05075 10 0000 120</t>
  </si>
  <si>
    <t>Муниципальная целевая программа "Переселение граждан из ветхого и аварийного жилищного фонда Хомутовского муниципального образования на период до 2019 г."</t>
  </si>
  <si>
    <t>734 1 14 02000 00 0000 000</t>
  </si>
  <si>
    <t>734 1 14 02053 10 0000 410</t>
  </si>
  <si>
    <t>734 1 14 06000 00 0000 430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</si>
  <si>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</si>
  <si>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734 1 14 06020 00 0000 430</t>
  </si>
  <si>
    <t>734 1 14 06025 10 0000 430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</si>
  <si>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</si>
  <si>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1 14 06025 10 0000 430</t>
  </si>
  <si>
    <t>734 1 11 05000 00 0000 120</t>
  </si>
  <si>
    <t>ПРОЧИЕ НЕНАЛОГОВЫЕ ДОХОДЫ</t>
  </si>
  <si>
    <t>734 1 17 00000 00 0000 000</t>
  </si>
  <si>
    <t>Прочие неналоговые доходы</t>
  </si>
  <si>
    <t>734 1 17 05000 00 0000 000</t>
  </si>
  <si>
    <t>734 1 17 05050 10 0000 180</t>
  </si>
  <si>
    <t>2 07 05030 10 0000 180</t>
  </si>
  <si>
    <t>Прочие безвозмездные поступления в бюджет поселения</t>
  </si>
  <si>
    <t>734 2 07 05030 10 0000 180</t>
  </si>
  <si>
    <t>Проект</t>
  </si>
  <si>
    <t>000 1 03 00000 00 0000 000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</si>
  <si>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</si>
  <si>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</si>
  <si>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</si>
  <si>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2014 год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</si>
  <si>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</si>
  <si>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</si>
  <si>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</si>
  <si>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250</t>
  </si>
  <si>
    <t>Безвозмездные перечисления бюджетам</t>
  </si>
  <si>
    <t>Акцизы по подакцизным товарам (продукции), производимым на территории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</si>
  <si>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</si>
  <si>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</si>
  <si>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</si>
  <si>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182 1 06 06010 00 0000 110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</si>
  <si>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</si>
  <si>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 xml:space="preserve">734 1 08 04000 01 0000 110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</si>
  <si>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</si>
  <si>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оказания платных услуг (работ)</t>
  </si>
  <si>
    <t xml:space="preserve">Прочие доходы от оказания платных услуг (работ)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</si>
  <si>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государствленных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</si>
  <si>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 ОТ ДРУГИХ БЮДЖЕТОВ БЮДЖЕТНОЙ СИСТЕМЫ РОССИЙСКОЙ ФЕДЕРАЦИИ</t>
  </si>
  <si>
    <t>734 2 02 01000 00 0000 151</t>
  </si>
  <si>
    <t>734 2 02 03000 00 0000 151</t>
  </si>
  <si>
    <t>734 1 13 01000 00 0000 130</t>
  </si>
  <si>
    <t>734 1 13 01990 00 0000 130</t>
  </si>
  <si>
    <t>Перечисления  из  бюджетов    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</si>
  <si>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Субсидии бюджетам поселений  на бюджетные инвестиции для модернизации объектов коммунальной инфраструктуры</t>
  </si>
  <si>
    <t>Перечень главных администраторов доходов местного бюджета - структурных подразделений Иркутского районного муниципального образования</t>
  </si>
  <si>
    <t>Комитет по управлению муниципальным имуществом Иркутского района</t>
  </si>
  <si>
    <t>707</t>
  </si>
  <si>
    <t>1 11 05013 10 0000 120</t>
  </si>
  <si>
    <t>1 14 06013 10 0000 430</t>
  </si>
  <si>
    <t>Перечень главных администраторов доходов местного бюджета - территориальных органов (подразделений) Федеральных органов государственной власти</t>
  </si>
  <si>
    <t>Управление Федеральной налоговой службы по Иркутской области</t>
  </si>
  <si>
    <t>182</t>
  </si>
  <si>
    <t>182 1 03 02000 01 0000 110</t>
  </si>
  <si>
    <t>182 1 03 02230 01 0000 110</t>
  </si>
  <si>
    <t>182 1 03 02240 01 0000 110</t>
  </si>
  <si>
    <t>182 1 03 02250 01 0000 110</t>
  </si>
  <si>
    <t>182 1 03 02260 01 0000 110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</si>
  <si>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</si>
  <si>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</si>
  <si>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</si>
  <si>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</si>
  <si>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</si>
  <si>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000 1 14 00000 00 0000 000</t>
  </si>
  <si>
    <t>000 1 13 00000 00 0000 000</t>
  </si>
  <si>
    <t xml:space="preserve">000 2 00 00000 00 0000 000 </t>
  </si>
  <si>
    <t xml:space="preserve">000 2 02 00000 00 0000 000 </t>
  </si>
  <si>
    <t>000 2 07 05000 00 0000 000</t>
  </si>
  <si>
    <t>1 01 02030 01 0000 110</t>
  </si>
  <si>
    <t>1 01 02010 01 0000 110</t>
  </si>
  <si>
    <t>1 01 02020 01 0000 110</t>
  </si>
  <si>
    <t>1 03 02230 01 0000 110</t>
  </si>
  <si>
    <t>1 03 02240 01 0000 110</t>
  </si>
  <si>
    <t>1 03 02250 01 0000 110</t>
  </si>
  <si>
    <t>1 03 02260 01 0000 110</t>
  </si>
  <si>
    <t>1 05 03010 01 0000 110</t>
  </si>
  <si>
    <t>1 05 03020 01 0000 110</t>
  </si>
  <si>
    <t>1 06 01030 10 0000 110</t>
  </si>
  <si>
    <t>1 06 06013 10 0000 110</t>
  </si>
  <si>
    <t>1 06 06023 10 0000 110</t>
  </si>
  <si>
    <t>111</t>
  </si>
  <si>
    <t>122</t>
  </si>
  <si>
    <t>Иные выплаты персоналу государственных (муниципальных) органов, за исключением фонда оплаты труда</t>
  </si>
  <si>
    <t>Фонд оплаты труда казенных учреждений и взносы по обязательному социальному страхованию</t>
  </si>
  <si>
    <t>91.1.60.01</t>
  </si>
  <si>
    <t>ОБЕСПЕЧЕНИЕ ДЕЯТЕЛЬНОСТИ В СФЕРЕ УСТАНОВЛЕННЫХ ФУНКЦИЙ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</si>
  <si>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</si>
  <si>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</si>
  <si>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244</t>
  </si>
  <si>
    <t>Прочая закупка товаров, работ и услуг для обеспечения государственных (муниципальных) нужд</t>
  </si>
  <si>
    <t>91.1.60.04</t>
  </si>
  <si>
    <t>Резервный фонд администрации муниципального образования</t>
  </si>
  <si>
    <t>870</t>
  </si>
  <si>
    <t>Резервные средства</t>
  </si>
  <si>
    <t>91.3.51.18</t>
  </si>
  <si>
    <t>Субвенции на осуществление первичного воинского учета на территориях, где отсутствуют военные комиссариаты</t>
  </si>
  <si>
    <t>91.1.60.00</t>
  </si>
  <si>
    <t>Осуществление органами местного самоуправления полномочий местного значения поселения</t>
  </si>
  <si>
    <t>91.1.60.18</t>
  </si>
  <si>
    <t>Доплаты к пенсиям муниципальных служащих</t>
  </si>
  <si>
    <t>Иные пенсии, социальные доплаты к пенсиям</t>
  </si>
  <si>
    <t>91.1.60.02</t>
  </si>
  <si>
    <t>Обеспечение деятельности в сфере установленных функций бюджетных, автономных и казенных учреждений</t>
  </si>
  <si>
    <t>Обеспечение деятельности  в сфере установленных функций бюджетных, автономных и казенных учреждений</t>
  </si>
  <si>
    <t>Приложение 6</t>
  </si>
  <si>
    <t>223</t>
  </si>
  <si>
    <t>852</t>
  </si>
  <si>
    <t>850</t>
  </si>
  <si>
    <t>Уплата налогов, сборов и иных платежей</t>
  </si>
  <si>
    <t>Уплата прочих налогов, сборов и иных платежей</t>
  </si>
  <si>
    <t>91.1.60.16</t>
  </si>
  <si>
    <t>Мероприятия по осуществлению деятельности библиотек</t>
  </si>
  <si>
    <t>МАССОВЫЙ СПОРТ</t>
  </si>
  <si>
    <t>91.1.60.11</t>
  </si>
  <si>
    <t>Иные мероприятия в сфере установленных функций</t>
  </si>
  <si>
    <t>91.1.60.15</t>
  </si>
  <si>
    <t>Мероприятия по осуществлению деятельности дворцов и домов культуры, других учреждений культуры</t>
  </si>
  <si>
    <t>91.1.60.20</t>
  </si>
  <si>
    <t>91.1.61.01</t>
  </si>
  <si>
    <t>Мероприятия в области жилищно-коммунального хозяйства</t>
  </si>
  <si>
    <t>91.1.61.00</t>
  </si>
  <si>
    <t>91.1.61.05</t>
  </si>
  <si>
    <t>Программные расходы</t>
  </si>
  <si>
    <t>20.0.00.00</t>
  </si>
  <si>
    <t>20.1.00.00</t>
  </si>
  <si>
    <t xml:space="preserve">Дорожное хозяйство   </t>
  </si>
  <si>
    <t>Реализация мероприятий по строительству, реконструкции, капитальному ремонту автомобильных дорог общего пользования местного значения, предусматривающие софинансирование из местного бюджета</t>
  </si>
  <si>
    <t>20.1.99.01</t>
  </si>
  <si>
    <t>Расходы, услуги по содержанию имущества</t>
  </si>
  <si>
    <t>540</t>
  </si>
  <si>
    <t>Оплата труда и начисления на выплаты по оплате труда</t>
  </si>
  <si>
    <t>Прогнозируемые доходы Хомутовского муниципального образования на 2015-2016 годы</t>
  </si>
  <si>
    <t>2016 год</t>
  </si>
  <si>
    <t>2015 год</t>
  </si>
  <si>
    <t xml:space="preserve"> бюджет 2015-2016</t>
  </si>
  <si>
    <t>план 2016</t>
  </si>
  <si>
    <t>Утвержденный план 2015</t>
  </si>
  <si>
    <t>Приложение 2</t>
  </si>
  <si>
    <t>Приложение 8</t>
  </si>
  <si>
    <t>Распределение бюджетных ассигнований по разделам, подразделам классификации расходов местного бюджета на 2015-2016 годы</t>
  </si>
  <si>
    <t xml:space="preserve">Распределение бюджетных  ассигнований на 2015-2016 годы по разделам, подразделам, целевым статьям и видам расходов </t>
  </si>
  <si>
    <t>Приложение 10</t>
  </si>
  <si>
    <t>Приложение 12</t>
  </si>
  <si>
    <t xml:space="preserve"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Хомутовского муниципального образования на 2015-2016 годы </t>
  </si>
  <si>
    <t>Приложение 14</t>
  </si>
  <si>
    <t>Источники внутреннего финансирования дефицита местного бюджета на 2015-2016 годы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</si>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</sst>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u/>
      <sz val="12"/>
      <name val="Arial"/>
      <family val="2"/>
      <charset val="204"/>
    </font>
    <font>
      <sz val="9"/>
      <name val="Arial Cyr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6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" fontId="10" fillId="0" borderId="0" xfId="0" applyNumberFormat="1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10" fillId="0" borderId="0" xfId="0" applyNumberFormat="1" applyFont="1" applyAlignme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3" fontId="12" fillId="0" borderId="1" xfId="2" applyNumberFormat="1" applyFont="1" applyBorder="1" applyAlignment="1"/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3" fontId="6" fillId="0" borderId="0" xfId="0" applyNumberFormat="1" applyFont="1"/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6" fillId="0" borderId="1" xfId="2" applyFont="1" applyBorder="1" applyAlignment="1">
      <alignment wrapText="1"/>
    </xf>
    <xf numFmtId="0" fontId="13" fillId="0" borderId="1" xfId="2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2" applyNumberFormat="1" applyFont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1" fontId="6" fillId="0" borderId="0" xfId="0" applyNumberFormat="1" applyFont="1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0" fontId="6" fillId="0" borderId="0" xfId="0" applyFont="1" applyBorder="1"/>
    <xf numFmtId="164" fontId="18" fillId="0" borderId="0" xfId="0" applyNumberFormat="1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/>
    </xf>
    <xf numFmtId="2" fontId="10" fillId="0" borderId="1" xfId="0" applyNumberFormat="1" applyFont="1" applyBorder="1"/>
    <xf numFmtId="0" fontId="19" fillId="0" borderId="1" xfId="0" applyFont="1" applyFill="1" applyBorder="1" applyAlignment="1">
      <alignment horizontal="left" wrapText="1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 wrapText="1"/>
    </xf>
    <xf numFmtId="0" fontId="18" fillId="0" borderId="6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4" fillId="0" borderId="0" xfId="0" applyFont="1"/>
    <xf numFmtId="0" fontId="13" fillId="0" borderId="4" xfId="0" applyFont="1" applyFill="1" applyBorder="1" applyAlignment="1">
      <alignment horizontal="center"/>
    </xf>
    <xf numFmtId="0" fontId="16" fillId="0" borderId="0" xfId="0" applyFont="1" applyFill="1"/>
    <xf numFmtId="0" fontId="19" fillId="0" borderId="1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shrinkToFit="1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4" xfId="0" applyFont="1" applyFill="1" applyBorder="1" applyAlignment="1">
      <alignment wrapText="1"/>
    </xf>
    <xf numFmtId="49" fontId="10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right"/>
    </xf>
    <xf numFmtId="2" fontId="6" fillId="0" borderId="0" xfId="0" applyNumberFormat="1" applyFont="1"/>
    <xf numFmtId="0" fontId="19" fillId="2" borderId="0" xfId="0" applyFont="1" applyFill="1" applyAlignment="1">
      <alignment horizontal="center"/>
    </xf>
    <xf numFmtId="1" fontId="6" fillId="0" borderId="0" xfId="0" applyNumberFormat="1" applyFont="1" applyBorder="1"/>
    <xf numFmtId="1" fontId="13" fillId="0" borderId="0" xfId="0" applyNumberFormat="1" applyFont="1" applyFill="1" applyBorder="1"/>
    <xf numFmtId="0" fontId="13" fillId="0" borderId="0" xfId="0" applyFont="1"/>
    <xf numFmtId="49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164" fontId="6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49" fontId="6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49" fontId="13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8" fillId="0" borderId="0" xfId="0" applyFont="1" applyBorder="1" applyAlignment="1">
      <alignment horizontal="left" wrapText="1"/>
    </xf>
    <xf numFmtId="164" fontId="18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1" fontId="10" fillId="0" borderId="1" xfId="0" applyNumberFormat="1" applyFont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0" fontId="10" fillId="0" borderId="1" xfId="2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26" fillId="0" borderId="1" xfId="0" applyNumberFormat="1" applyFont="1" applyBorder="1" applyAlignment="1">
      <alignment horizontal="left" wrapText="1" indent="2"/>
    </xf>
    <xf numFmtId="164" fontId="4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16" fillId="0" borderId="10" xfId="0" applyFont="1" applyFill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164" fontId="11" fillId="0" borderId="1" xfId="0" applyNumberFormat="1" applyFont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wrapText="1"/>
    </xf>
    <xf numFmtId="49" fontId="32" fillId="0" borderId="1" xfId="0" applyNumberFormat="1" applyFont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wrapText="1"/>
    </xf>
    <xf numFmtId="0" fontId="3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164" fontId="14" fillId="0" borderId="0" xfId="0" applyNumberFormat="1" applyFont="1"/>
    <xf numFmtId="0" fontId="13" fillId="0" borderId="1" xfId="0" applyFont="1" applyBorder="1" applyAlignment="1">
      <alignment horizontal="left" wrapText="1"/>
    </xf>
    <xf numFmtId="164" fontId="13" fillId="0" borderId="1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3" fillId="0" borderId="0" xfId="0" applyFont="1"/>
    <xf numFmtId="49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6" fillId="0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164" fontId="10" fillId="0" borderId="1" xfId="0" applyNumberFormat="1" applyFont="1" applyBorder="1" applyAlignment="1">
      <alignment horizontal="center"/>
    </xf>
    <xf numFmtId="164" fontId="4" fillId="0" borderId="0" xfId="0" applyNumberFormat="1" applyFont="1"/>
    <xf numFmtId="2" fontId="11" fillId="0" borderId="1" xfId="0" applyNumberFormat="1" applyFont="1" applyBorder="1"/>
    <xf numFmtId="0" fontId="35" fillId="0" borderId="1" xfId="0" applyFont="1" applyBorder="1" applyAlignment="1">
      <alignment horizontal="center" wrapText="1"/>
    </xf>
    <xf numFmtId="164" fontId="11" fillId="0" borderId="0" xfId="0" applyNumberFormat="1" applyFont="1"/>
    <xf numFmtId="0" fontId="38" fillId="0" borderId="0" xfId="0" applyFont="1"/>
    <xf numFmtId="1" fontId="11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1" fontId="4" fillId="0" borderId="0" xfId="0" applyNumberFormat="1" applyFont="1"/>
    <xf numFmtId="0" fontId="4" fillId="0" borderId="0" xfId="0" applyFont="1" applyFill="1"/>
    <xf numFmtId="165" fontId="6" fillId="0" borderId="0" xfId="0" applyNumberFormat="1" applyFont="1"/>
    <xf numFmtId="164" fontId="14" fillId="0" borderId="1" xfId="0" applyNumberFormat="1" applyFont="1" applyBorder="1"/>
    <xf numFmtId="0" fontId="40" fillId="0" borderId="1" xfId="0" applyFont="1" applyBorder="1" applyAlignment="1">
      <alignment wrapText="1"/>
    </xf>
    <xf numFmtId="49" fontId="11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6" fillId="4" borderId="6" xfId="0" applyFont="1" applyFill="1" applyBorder="1"/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center"/>
    </xf>
    <xf numFmtId="164" fontId="6" fillId="4" borderId="0" xfId="0" applyNumberFormat="1" applyFont="1" applyFill="1"/>
    <xf numFmtId="0" fontId="19" fillId="4" borderId="1" xfId="0" applyFont="1" applyFill="1" applyBorder="1" applyAlignment="1">
      <alignment horizontal="left" wrapText="1"/>
    </xf>
    <xf numFmtId="0" fontId="6" fillId="4" borderId="0" xfId="0" applyFont="1" applyFill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32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164" fontId="6" fillId="5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49" fontId="25" fillId="4" borderId="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49" fontId="25" fillId="4" borderId="7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4" borderId="0" xfId="0" applyFont="1" applyFill="1"/>
    <xf numFmtId="49" fontId="13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14" fontId="8" fillId="6" borderId="0" xfId="0" applyNumberFormat="1" applyFont="1" applyFill="1" applyAlignment="1">
      <alignment horizontal="center" wrapText="1"/>
    </xf>
    <xf numFmtId="1" fontId="6" fillId="0" borderId="0" xfId="0" applyNumberFormat="1" applyFont="1" applyFill="1" applyBorder="1"/>
    <xf numFmtId="0" fontId="45" fillId="0" borderId="15" xfId="0" applyFont="1" applyBorder="1" applyAlignment="1">
      <alignment horizontal="justify" vertical="center" wrapText="1"/>
    </xf>
    <xf numFmtId="0" fontId="45" fillId="0" borderId="1" xfId="0" applyFont="1" applyBorder="1" applyAlignment="1">
      <alignment wrapText="1"/>
    </xf>
    <xf numFmtId="0" fontId="6" fillId="4" borderId="0" xfId="0" applyFont="1" applyFill="1" applyBorder="1" applyAlignment="1">
      <alignment wrapText="1"/>
    </xf>
    <xf numFmtId="49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0" xfId="0" applyFont="1" applyFill="1" applyBorder="1"/>
    <xf numFmtId="0" fontId="19" fillId="4" borderId="0" xfId="0" applyFont="1" applyFill="1" applyBorder="1" applyAlignment="1">
      <alignment wrapText="1"/>
    </xf>
    <xf numFmtId="2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0" fontId="46" fillId="4" borderId="0" xfId="0" applyFont="1" applyFill="1"/>
    <xf numFmtId="0" fontId="38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wrapText="1"/>
    </xf>
    <xf numFmtId="164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 applyProtection="1">
      <alignment vertical="top" wrapText="1"/>
      <protection locked="0"/>
    </xf>
    <xf numFmtId="3" fontId="6" fillId="4" borderId="1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/>
    <xf numFmtId="0" fontId="36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9" fillId="4" borderId="0" xfId="0" applyFont="1" applyFill="1"/>
    <xf numFmtId="0" fontId="39" fillId="4" borderId="0" xfId="0" applyFont="1" applyFill="1"/>
    <xf numFmtId="0" fontId="38" fillId="4" borderId="0" xfId="0" applyFont="1" applyFill="1"/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Alignment="1">
      <alignment horizontal="right"/>
    </xf>
    <xf numFmtId="0" fontId="13" fillId="4" borderId="0" xfId="0" applyFont="1" applyFill="1"/>
    <xf numFmtId="0" fontId="8" fillId="6" borderId="0" xfId="0" applyFont="1" applyFill="1" applyAlignment="1">
      <alignment horizontal="center" shrinkToFit="1"/>
    </xf>
    <xf numFmtId="0" fontId="4" fillId="6" borderId="0" xfId="0" applyFont="1" applyFill="1" applyAlignment="1">
      <alignment horizontal="right"/>
    </xf>
    <xf numFmtId="164" fontId="4" fillId="6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vertical="top" wrapText="1"/>
      <protection locked="0"/>
    </xf>
    <xf numFmtId="49" fontId="25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/>
    </xf>
    <xf numFmtId="0" fontId="0" fillId="0" borderId="5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wrapText="1"/>
    </xf>
    <xf numFmtId="2" fontId="13" fillId="0" borderId="0" xfId="0" applyNumberFormat="1" applyFont="1"/>
    <xf numFmtId="0" fontId="48" fillId="0" borderId="4" xfId="0" applyFont="1" applyFill="1" applyBorder="1" applyAlignment="1">
      <alignment wrapText="1"/>
    </xf>
    <xf numFmtId="49" fontId="16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9" fillId="0" borderId="1" xfId="0" applyFont="1" applyBorder="1" applyAlignment="1">
      <alignment wrapText="1"/>
    </xf>
    <xf numFmtId="164" fontId="11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40" fillId="0" borderId="6" xfId="0" applyFont="1" applyFill="1" applyBorder="1" applyAlignment="1">
      <alignment horizontal="left" wrapText="1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/>
    <xf numFmtId="49" fontId="13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/>
    <xf numFmtId="0" fontId="1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13" fillId="0" borderId="0" xfId="0" applyFont="1" applyFill="1"/>
    <xf numFmtId="0" fontId="13" fillId="0" borderId="17" xfId="0" applyFont="1" applyFill="1" applyBorder="1" applyAlignment="1">
      <alignment horizontal="center" wrapText="1"/>
    </xf>
    <xf numFmtId="1" fontId="13" fillId="0" borderId="0" xfId="0" applyNumberFormat="1" applyFont="1" applyBorder="1"/>
    <xf numFmtId="0" fontId="18" fillId="0" borderId="11" xfId="0" applyFont="1" applyFill="1" applyBorder="1" applyAlignment="1">
      <alignment wrapText="1"/>
    </xf>
    <xf numFmtId="1" fontId="6" fillId="0" borderId="11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Border="1"/>
    <xf numFmtId="0" fontId="13" fillId="0" borderId="1" xfId="0" applyFont="1" applyFill="1" applyBorder="1" applyAlignment="1">
      <alignment horizontal="center" wrapText="1"/>
    </xf>
    <xf numFmtId="0" fontId="2" fillId="4" borderId="0" xfId="0" applyFont="1" applyFill="1"/>
    <xf numFmtId="1" fontId="6" fillId="0" borderId="1" xfId="0" applyNumberFormat="1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wrapText="1"/>
    </xf>
    <xf numFmtId="164" fontId="1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165" fontId="6" fillId="0" borderId="1" xfId="2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" fontId="17" fillId="0" borderId="0" xfId="0" applyNumberFormat="1" applyFont="1" applyBorder="1"/>
    <xf numFmtId="1" fontId="13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6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T308"/>
  <sheetViews>
    <sheetView workbookViewId="0">
      <pane ySplit="12" topLeftCell="A89" activePane="bottomLeft" state="frozen"/>
      <selection activeCell="A8" sqref="A8:H8"/>
      <selection pane="bottomLeft" activeCell="I92" sqref="I92"/>
    </sheetView>
  </sheetViews>
  <sheetFormatPr defaultRowHeight="12.75" x14ac:dyDescent="0.2"/>
  <cols>
    <col min="1" max="1" width="44.140625" style="79" customWidth="1"/>
    <col min="2" max="2" width="5" style="26" customWidth="1"/>
    <col min="3" max="3" width="3.7109375" style="26" customWidth="1"/>
    <col min="4" max="4" width="4.28515625" style="26" customWidth="1"/>
    <col min="5" max="5" width="10.28515625" style="26" customWidth="1"/>
    <col min="6" max="6" width="4.5703125" style="26" customWidth="1"/>
    <col min="7" max="7" width="7.28515625" style="26" customWidth="1"/>
    <col min="8" max="8" width="17.140625" style="166" customWidth="1"/>
    <col min="9" max="9" width="15.5703125" style="3" customWidth="1"/>
    <col min="10" max="10" width="15.85546875" style="3" customWidth="1"/>
    <col min="11" max="11" width="12.42578125" style="3" customWidth="1"/>
    <col min="12" max="12" width="13.140625" style="3" customWidth="1"/>
    <col min="13" max="13" width="11.42578125" style="3" customWidth="1"/>
    <col min="14" max="17" width="9.140625" style="3"/>
    <col min="18" max="18" width="11.7109375" style="3" customWidth="1"/>
    <col min="19" max="16384" width="9.140625" style="3"/>
  </cols>
  <sheetData>
    <row r="1" spans="1:14" ht="8.25" customHeight="1" x14ac:dyDescent="0.2"/>
    <row r="2" spans="1:14" ht="18" x14ac:dyDescent="0.25">
      <c r="B2" s="80" t="s">
        <v>298</v>
      </c>
    </row>
    <row r="3" spans="1:14" ht="6.75" customHeight="1" x14ac:dyDescent="0.2">
      <c r="B3" s="81"/>
      <c r="C3" s="81"/>
      <c r="D3" s="81"/>
      <c r="E3" s="81"/>
      <c r="F3" s="81"/>
      <c r="G3" s="81"/>
      <c r="H3" s="252"/>
    </row>
    <row r="4" spans="1:14" ht="4.5" customHeight="1" x14ac:dyDescent="0.2">
      <c r="A4" s="28"/>
      <c r="B4" s="81"/>
      <c r="C4" s="81"/>
      <c r="D4" s="81"/>
      <c r="E4" s="81"/>
      <c r="F4" s="81"/>
      <c r="G4" s="81"/>
      <c r="H4" s="181"/>
    </row>
    <row r="5" spans="1:14" ht="15.75" customHeight="1" x14ac:dyDescent="0.3">
      <c r="A5" s="270" t="s">
        <v>339</v>
      </c>
      <c r="B5" s="81"/>
      <c r="C5" s="81"/>
      <c r="D5" s="81"/>
      <c r="E5" s="81"/>
      <c r="F5" s="302"/>
      <c r="G5" s="303" t="s">
        <v>145</v>
      </c>
      <c r="H5" s="304">
        <f>H92</f>
        <v>35550.400000000001</v>
      </c>
      <c r="I5" s="304">
        <f>I92</f>
        <v>37921</v>
      </c>
      <c r="J5" s="286"/>
      <c r="L5" s="237"/>
      <c r="M5" s="237"/>
      <c r="N5" s="237"/>
    </row>
    <row r="6" spans="1:14" ht="20.25" x14ac:dyDescent="0.3">
      <c r="A6" s="196" t="s">
        <v>457</v>
      </c>
      <c r="B6" s="81"/>
      <c r="C6" s="81"/>
      <c r="D6" s="81"/>
      <c r="E6" s="81"/>
      <c r="F6" s="92"/>
      <c r="G6" s="5" t="s">
        <v>146</v>
      </c>
      <c r="H6" s="162">
        <f>H97</f>
        <v>38030.115399999995</v>
      </c>
      <c r="I6" s="162">
        <f>I97</f>
        <v>39550.448399999994</v>
      </c>
      <c r="J6" s="292"/>
      <c r="K6" s="239"/>
      <c r="L6" s="237"/>
      <c r="M6" s="237"/>
      <c r="N6" s="237"/>
    </row>
    <row r="7" spans="1:14" ht="18" x14ac:dyDescent="0.25">
      <c r="B7" s="81"/>
      <c r="C7" s="81"/>
      <c r="D7" s="81"/>
      <c r="E7" s="81"/>
      <c r="F7" s="92"/>
      <c r="G7" s="5" t="s">
        <v>151</v>
      </c>
      <c r="H7" s="162">
        <f>H5-H6</f>
        <v>-2479.7153999999937</v>
      </c>
      <c r="I7" s="162">
        <f>I5-I6</f>
        <v>-1629.4483999999939</v>
      </c>
    </row>
    <row r="8" spans="1:14" ht="18" x14ac:dyDescent="0.25">
      <c r="B8" s="81"/>
      <c r="C8" s="81"/>
      <c r="D8" s="81"/>
      <c r="E8" s="81"/>
      <c r="F8" s="92"/>
      <c r="G8" s="5" t="s">
        <v>147</v>
      </c>
      <c r="H8" s="253">
        <f>H7/H13*100</f>
        <v>-9.7833041378657075</v>
      </c>
      <c r="I8" s="253">
        <f>I7/I13*100</f>
        <v>-5.8689886434444762</v>
      </c>
    </row>
    <row r="9" spans="1:14" ht="7.5" customHeight="1" x14ac:dyDescent="0.2">
      <c r="B9" s="81"/>
      <c r="C9" s="81"/>
      <c r="D9" s="81"/>
      <c r="E9" s="81"/>
      <c r="F9" s="81"/>
      <c r="G9" s="81"/>
      <c r="H9" s="181"/>
    </row>
    <row r="10" spans="1:14" ht="7.5" customHeight="1" x14ac:dyDescent="0.2">
      <c r="A10" s="3"/>
      <c r="B10" s="81"/>
      <c r="C10" s="81"/>
      <c r="D10" s="81"/>
      <c r="E10" s="81"/>
      <c r="F10" s="81"/>
      <c r="G10" s="81"/>
      <c r="H10" s="181"/>
    </row>
    <row r="11" spans="1:14" ht="15.75" customHeight="1" x14ac:dyDescent="0.25">
      <c r="A11" s="244" t="s">
        <v>344</v>
      </c>
      <c r="B11" s="197"/>
      <c r="C11" s="197"/>
      <c r="D11" s="197"/>
      <c r="E11" s="197"/>
      <c r="F11" s="197"/>
      <c r="G11" s="198"/>
      <c r="H11" s="254"/>
    </row>
    <row r="12" spans="1:14" s="82" customFormat="1" ht="30" customHeight="1" x14ac:dyDescent="0.2">
      <c r="A12" s="180" t="s">
        <v>76</v>
      </c>
      <c r="B12" s="394" t="s">
        <v>133</v>
      </c>
      <c r="C12" s="395"/>
      <c r="D12" s="395"/>
      <c r="E12" s="395"/>
      <c r="F12" s="395"/>
      <c r="G12" s="396"/>
      <c r="H12" s="163" t="s">
        <v>459</v>
      </c>
      <c r="I12" s="353" t="s">
        <v>458</v>
      </c>
      <c r="J12" s="82" t="s">
        <v>79</v>
      </c>
    </row>
    <row r="13" spans="1:14" ht="25.9" customHeight="1" x14ac:dyDescent="0.2">
      <c r="A13" s="83" t="s">
        <v>224</v>
      </c>
      <c r="B13" s="388" t="s">
        <v>229</v>
      </c>
      <c r="C13" s="389"/>
      <c r="D13" s="389"/>
      <c r="E13" s="389"/>
      <c r="F13" s="389"/>
      <c r="G13" s="390"/>
      <c r="H13" s="102">
        <f>H14+H19+H25+H28+H42+H35+H38+H52+H56+H65+H68</f>
        <v>25346.400000000001</v>
      </c>
      <c r="I13" s="102">
        <f>I14+I19+I25+I28+I42+I35+I38+I52+I56+I65+I68</f>
        <v>27763.699999999997</v>
      </c>
    </row>
    <row r="14" spans="1:14" ht="19.899999999999999" customHeight="1" x14ac:dyDescent="0.2">
      <c r="A14" s="83" t="s">
        <v>61</v>
      </c>
      <c r="B14" s="388" t="s">
        <v>230</v>
      </c>
      <c r="C14" s="389"/>
      <c r="D14" s="389"/>
      <c r="E14" s="389"/>
      <c r="F14" s="389"/>
      <c r="G14" s="390"/>
      <c r="H14" s="102">
        <f>H15</f>
        <v>8072.7</v>
      </c>
      <c r="I14" s="102">
        <f>I15</f>
        <v>8526.0000000000018</v>
      </c>
    </row>
    <row r="15" spans="1:14" ht="19.899999999999999" customHeight="1" x14ac:dyDescent="0.2">
      <c r="A15" s="83" t="s">
        <v>99</v>
      </c>
      <c r="B15" s="388" t="s">
        <v>231</v>
      </c>
      <c r="C15" s="389"/>
      <c r="D15" s="389"/>
      <c r="E15" s="389"/>
      <c r="F15" s="389"/>
      <c r="G15" s="390"/>
      <c r="H15" s="102">
        <f>H16++H17+H18</f>
        <v>8072.7</v>
      </c>
      <c r="I15" s="102">
        <f>I16++I17+I18</f>
        <v>8526.0000000000018</v>
      </c>
      <c r="K15" s="125"/>
    </row>
    <row r="16" spans="1:14" ht="81.599999999999994" customHeight="1" x14ac:dyDescent="0.2">
      <c r="A16" s="195" t="s">
        <v>218</v>
      </c>
      <c r="B16" s="388" t="s">
        <v>232</v>
      </c>
      <c r="C16" s="389"/>
      <c r="D16" s="389"/>
      <c r="E16" s="389"/>
      <c r="F16" s="389"/>
      <c r="G16" s="390"/>
      <c r="H16" s="102">
        <v>7929.8</v>
      </c>
      <c r="I16" s="102">
        <v>8378.6</v>
      </c>
    </row>
    <row r="17" spans="1:18" ht="117.75" customHeight="1" x14ac:dyDescent="0.25">
      <c r="A17" s="83" t="s">
        <v>352</v>
      </c>
      <c r="B17" s="388" t="s">
        <v>233</v>
      </c>
      <c r="C17" s="389"/>
      <c r="D17" s="389"/>
      <c r="E17" s="389"/>
      <c r="F17" s="389"/>
      <c r="G17" s="390"/>
      <c r="H17" s="102">
        <v>88.2</v>
      </c>
      <c r="I17" s="102">
        <v>92.7</v>
      </c>
      <c r="J17" s="219"/>
    </row>
    <row r="18" spans="1:18" ht="62.45" customHeight="1" x14ac:dyDescent="0.25">
      <c r="A18" s="83" t="s">
        <v>223</v>
      </c>
      <c r="B18" s="388" t="s">
        <v>234</v>
      </c>
      <c r="C18" s="389"/>
      <c r="D18" s="389"/>
      <c r="E18" s="389"/>
      <c r="F18" s="389"/>
      <c r="G18" s="390"/>
      <c r="H18" s="102">
        <v>54.7</v>
      </c>
      <c r="I18" s="102">
        <v>54.7</v>
      </c>
      <c r="J18" s="219"/>
    </row>
    <row r="19" spans="1:18" ht="62.45" customHeight="1" x14ac:dyDescent="0.25">
      <c r="A19" s="83" t="s">
        <v>341</v>
      </c>
      <c r="B19" s="397" t="s">
        <v>340</v>
      </c>
      <c r="C19" s="398"/>
      <c r="D19" s="398"/>
      <c r="E19" s="398"/>
      <c r="F19" s="398"/>
      <c r="G19" s="399"/>
      <c r="H19" s="102">
        <f>H20</f>
        <v>4870.5</v>
      </c>
      <c r="I19" s="102">
        <f>I20</f>
        <v>5605.2999999999993</v>
      </c>
      <c r="J19" s="219"/>
    </row>
    <row r="20" spans="1:18" ht="42" customHeight="1" x14ac:dyDescent="0.25">
      <c r="A20" s="83" t="s">
        <v>350</v>
      </c>
      <c r="B20" s="397" t="s">
        <v>376</v>
      </c>
      <c r="C20" s="398"/>
      <c r="D20" s="398"/>
      <c r="E20" s="398"/>
      <c r="F20" s="398"/>
      <c r="G20" s="399"/>
      <c r="H20" s="102">
        <f>H21+H22+H23+H24</f>
        <v>4870.5</v>
      </c>
      <c r="I20" s="102">
        <f>I21+I22+I23+I24</f>
        <v>5605.2999999999993</v>
      </c>
      <c r="J20" s="219"/>
    </row>
    <row r="21" spans="1:18" ht="46.5" customHeight="1" x14ac:dyDescent="0.25">
      <c r="A21" s="83" t="s">
        <v>342</v>
      </c>
      <c r="B21" s="397" t="s">
        <v>377</v>
      </c>
      <c r="C21" s="398"/>
      <c r="D21" s="398"/>
      <c r="E21" s="398"/>
      <c r="F21" s="398"/>
      <c r="G21" s="399"/>
      <c r="H21" s="102">
        <v>1735.7</v>
      </c>
      <c r="I21" s="102">
        <v>2073.3000000000002</v>
      </c>
      <c r="J21" s="219"/>
    </row>
    <row r="22" spans="1:18" ht="66" customHeight="1" x14ac:dyDescent="0.25">
      <c r="A22" s="83" t="s">
        <v>353</v>
      </c>
      <c r="B22" s="397" t="s">
        <v>378</v>
      </c>
      <c r="C22" s="398"/>
      <c r="D22" s="398"/>
      <c r="E22" s="398"/>
      <c r="F22" s="398"/>
      <c r="G22" s="399"/>
      <c r="H22" s="102">
        <v>35.5</v>
      </c>
      <c r="I22" s="102">
        <v>39.4</v>
      </c>
      <c r="J22" s="219"/>
    </row>
    <row r="23" spans="1:18" ht="51.75" customHeight="1" x14ac:dyDescent="0.25">
      <c r="A23" s="83" t="s">
        <v>343</v>
      </c>
      <c r="B23" s="397" t="s">
        <v>379</v>
      </c>
      <c r="C23" s="398"/>
      <c r="D23" s="398"/>
      <c r="E23" s="398"/>
      <c r="F23" s="398"/>
      <c r="G23" s="399"/>
      <c r="H23" s="102">
        <v>2928.2</v>
      </c>
      <c r="I23" s="102">
        <v>3299.2</v>
      </c>
      <c r="J23" s="219"/>
    </row>
    <row r="24" spans="1:18" ht="50.25" customHeight="1" x14ac:dyDescent="0.25">
      <c r="A24" s="83" t="s">
        <v>351</v>
      </c>
      <c r="B24" s="397" t="s">
        <v>380</v>
      </c>
      <c r="C24" s="398"/>
      <c r="D24" s="398"/>
      <c r="E24" s="398"/>
      <c r="F24" s="398"/>
      <c r="G24" s="399"/>
      <c r="H24" s="102">
        <v>171.1</v>
      </c>
      <c r="I24" s="102">
        <v>193.4</v>
      </c>
      <c r="J24" s="219"/>
    </row>
    <row r="25" spans="1:18" ht="25.15" customHeight="1" x14ac:dyDescent="0.25">
      <c r="A25" s="83" t="s">
        <v>60</v>
      </c>
      <c r="B25" s="388" t="s">
        <v>381</v>
      </c>
      <c r="C25" s="389"/>
      <c r="D25" s="389"/>
      <c r="E25" s="389"/>
      <c r="F25" s="389"/>
      <c r="G25" s="390"/>
      <c r="H25" s="102">
        <f>H26+H27</f>
        <v>141</v>
      </c>
      <c r="I25" s="102">
        <f>I26+I27</f>
        <v>148.19999999999999</v>
      </c>
      <c r="J25" s="219"/>
    </row>
    <row r="26" spans="1:18" ht="22.9" customHeight="1" x14ac:dyDescent="0.25">
      <c r="A26" s="83" t="s">
        <v>215</v>
      </c>
      <c r="B26" s="388" t="s">
        <v>235</v>
      </c>
      <c r="C26" s="389"/>
      <c r="D26" s="389"/>
      <c r="E26" s="389"/>
      <c r="F26" s="389"/>
      <c r="G26" s="390"/>
      <c r="H26" s="102">
        <v>141</v>
      </c>
      <c r="I26" s="102">
        <v>148.19999999999999</v>
      </c>
      <c r="J26" s="219"/>
    </row>
    <row r="27" spans="1:18" ht="47.45" customHeight="1" x14ac:dyDescent="0.25">
      <c r="A27" s="83" t="s">
        <v>280</v>
      </c>
      <c r="B27" s="388" t="s">
        <v>279</v>
      </c>
      <c r="C27" s="389"/>
      <c r="D27" s="389"/>
      <c r="E27" s="389"/>
      <c r="F27" s="389"/>
      <c r="G27" s="390"/>
      <c r="H27" s="236">
        <v>0</v>
      </c>
      <c r="I27" s="236">
        <v>0</v>
      </c>
      <c r="J27" s="219"/>
    </row>
    <row r="28" spans="1:18" ht="18.600000000000001" customHeight="1" x14ac:dyDescent="0.25">
      <c r="A28" s="83" t="s">
        <v>59</v>
      </c>
      <c r="B28" s="388" t="s">
        <v>382</v>
      </c>
      <c r="C28" s="389"/>
      <c r="D28" s="389"/>
      <c r="E28" s="389"/>
      <c r="F28" s="389"/>
      <c r="G28" s="390"/>
      <c r="H28" s="102">
        <f>H29+H31</f>
        <v>10937</v>
      </c>
      <c r="I28" s="102">
        <f>I29+I31</f>
        <v>12030.599999999999</v>
      </c>
      <c r="J28" s="219"/>
    </row>
    <row r="29" spans="1:18" ht="19.149999999999999" customHeight="1" x14ac:dyDescent="0.25">
      <c r="A29" s="83" t="s">
        <v>62</v>
      </c>
      <c r="B29" s="388" t="s">
        <v>236</v>
      </c>
      <c r="C29" s="389"/>
      <c r="D29" s="389"/>
      <c r="E29" s="389"/>
      <c r="F29" s="389"/>
      <c r="G29" s="390"/>
      <c r="H29" s="102">
        <f>H30</f>
        <v>3115.8</v>
      </c>
      <c r="I29" s="102">
        <f>I30</f>
        <v>3427.3</v>
      </c>
      <c r="J29" s="219"/>
    </row>
    <row r="30" spans="1:18" ht="60" customHeight="1" x14ac:dyDescent="0.25">
      <c r="A30" s="83" t="s">
        <v>110</v>
      </c>
      <c r="B30" s="388" t="s">
        <v>314</v>
      </c>
      <c r="C30" s="389"/>
      <c r="D30" s="389"/>
      <c r="E30" s="389"/>
      <c r="F30" s="389"/>
      <c r="G30" s="390"/>
      <c r="H30" s="102">
        <v>3115.8</v>
      </c>
      <c r="I30" s="102">
        <v>3427.3</v>
      </c>
      <c r="J30" s="297"/>
      <c r="K30" s="237"/>
      <c r="L30" s="237"/>
      <c r="M30" s="237"/>
      <c r="N30" s="237"/>
      <c r="O30" s="237"/>
      <c r="P30" s="237"/>
      <c r="Q30" s="237"/>
      <c r="R30" s="237"/>
    </row>
    <row r="31" spans="1:18" ht="19.149999999999999" customHeight="1" x14ac:dyDescent="0.25">
      <c r="A31" s="83" t="s">
        <v>63</v>
      </c>
      <c r="B31" s="388" t="s">
        <v>237</v>
      </c>
      <c r="C31" s="389"/>
      <c r="D31" s="389"/>
      <c r="E31" s="389"/>
      <c r="F31" s="389"/>
      <c r="G31" s="390"/>
      <c r="H31" s="102">
        <f>H32</f>
        <v>7821.2</v>
      </c>
      <c r="I31" s="102">
        <f>I32</f>
        <v>8603.2999999999993</v>
      </c>
      <c r="J31" s="297"/>
      <c r="K31" s="237"/>
      <c r="L31" s="237"/>
      <c r="M31" s="237"/>
      <c r="N31" s="237"/>
      <c r="O31" s="237"/>
      <c r="P31" s="237"/>
      <c r="Q31" s="237"/>
      <c r="R31" s="237"/>
    </row>
    <row r="32" spans="1:18" ht="54.75" customHeight="1" x14ac:dyDescent="0.25">
      <c r="A32" s="83" t="s">
        <v>355</v>
      </c>
      <c r="B32" s="388" t="s">
        <v>354</v>
      </c>
      <c r="C32" s="389"/>
      <c r="D32" s="389"/>
      <c r="E32" s="389"/>
      <c r="F32" s="389"/>
      <c r="G32" s="390"/>
      <c r="H32" s="102">
        <f>H33+H34</f>
        <v>7821.2</v>
      </c>
      <c r="I32" s="102">
        <f>I33+I34</f>
        <v>8603.2999999999993</v>
      </c>
      <c r="J32" s="297"/>
      <c r="K32" s="237"/>
      <c r="L32" s="237"/>
      <c r="M32" s="237"/>
      <c r="N32" s="237"/>
      <c r="O32" s="237"/>
      <c r="P32" s="237"/>
      <c r="Q32" s="237"/>
      <c r="R32" s="237"/>
    </row>
    <row r="33" spans="1:18" ht="79.900000000000006" customHeight="1" x14ac:dyDescent="0.25">
      <c r="A33" s="83" t="s">
        <v>89</v>
      </c>
      <c r="B33" s="388" t="s">
        <v>238</v>
      </c>
      <c r="C33" s="389"/>
      <c r="D33" s="389"/>
      <c r="E33" s="389"/>
      <c r="F33" s="389"/>
      <c r="G33" s="390"/>
      <c r="H33" s="102">
        <v>3917.1</v>
      </c>
      <c r="I33" s="102">
        <v>4308.8</v>
      </c>
      <c r="J33" s="297"/>
      <c r="K33" s="237"/>
      <c r="L33" s="237"/>
      <c r="M33" s="237"/>
      <c r="N33" s="237"/>
      <c r="O33" s="237"/>
      <c r="P33" s="237"/>
      <c r="Q33" s="237"/>
      <c r="R33" s="237"/>
    </row>
    <row r="34" spans="1:18" ht="82.9" customHeight="1" x14ac:dyDescent="0.25">
      <c r="A34" s="83" t="s">
        <v>90</v>
      </c>
      <c r="B34" s="388" t="s">
        <v>239</v>
      </c>
      <c r="C34" s="389"/>
      <c r="D34" s="389"/>
      <c r="E34" s="389"/>
      <c r="F34" s="389"/>
      <c r="G34" s="390"/>
      <c r="H34" s="102">
        <v>3904.1</v>
      </c>
      <c r="I34" s="102">
        <v>4294.5</v>
      </c>
      <c r="J34" s="297"/>
      <c r="K34" s="237"/>
      <c r="L34" s="237"/>
      <c r="M34" s="237"/>
      <c r="N34" s="237"/>
      <c r="O34" s="237"/>
      <c r="P34" s="237"/>
      <c r="Q34" s="237"/>
      <c r="R34" s="237"/>
    </row>
    <row r="35" spans="1:18" s="49" customFormat="1" ht="18.600000000000001" customHeight="1" x14ac:dyDescent="0.25">
      <c r="A35" s="84" t="s">
        <v>225</v>
      </c>
      <c r="B35" s="388" t="s">
        <v>383</v>
      </c>
      <c r="C35" s="389"/>
      <c r="D35" s="389"/>
      <c r="E35" s="389"/>
      <c r="F35" s="389"/>
      <c r="G35" s="390"/>
      <c r="H35" s="102">
        <f>H36</f>
        <v>310.2</v>
      </c>
      <c r="I35" s="102">
        <f>I36</f>
        <v>341.3</v>
      </c>
      <c r="J35" s="297"/>
      <c r="K35" s="237"/>
      <c r="L35" s="237"/>
      <c r="M35" s="237"/>
      <c r="N35" s="237"/>
      <c r="O35" s="237"/>
      <c r="P35" s="237"/>
      <c r="Q35" s="237"/>
      <c r="R35" s="237"/>
    </row>
    <row r="36" spans="1:18" s="49" customFormat="1" ht="53.25" customHeight="1" x14ac:dyDescent="0.25">
      <c r="A36" s="84" t="s">
        <v>357</v>
      </c>
      <c r="B36" s="400" t="s">
        <v>356</v>
      </c>
      <c r="C36" s="389"/>
      <c r="D36" s="389"/>
      <c r="E36" s="389"/>
      <c r="F36" s="389"/>
      <c r="G36" s="390"/>
      <c r="H36" s="102">
        <f>H37</f>
        <v>310.2</v>
      </c>
      <c r="I36" s="102">
        <f>I37</f>
        <v>341.3</v>
      </c>
      <c r="J36" s="297"/>
      <c r="K36" s="237"/>
      <c r="L36" s="237"/>
      <c r="M36" s="237"/>
      <c r="N36" s="237"/>
      <c r="O36" s="237"/>
      <c r="P36" s="237"/>
      <c r="Q36" s="237"/>
      <c r="R36" s="237"/>
    </row>
    <row r="37" spans="1:18" ht="93" customHeight="1" x14ac:dyDescent="0.25">
      <c r="A37" s="85" t="s">
        <v>116</v>
      </c>
      <c r="B37" s="388" t="s">
        <v>240</v>
      </c>
      <c r="C37" s="389"/>
      <c r="D37" s="389"/>
      <c r="E37" s="389"/>
      <c r="F37" s="389"/>
      <c r="G37" s="390"/>
      <c r="H37" s="102">
        <v>310.2</v>
      </c>
      <c r="I37" s="102">
        <v>341.3</v>
      </c>
      <c r="J37" s="297"/>
      <c r="K37" s="237"/>
      <c r="L37" s="237"/>
      <c r="M37" s="237"/>
      <c r="N37" s="237"/>
      <c r="O37" s="237"/>
      <c r="P37" s="237"/>
      <c r="Q37" s="237"/>
      <c r="R37" s="237"/>
    </row>
    <row r="38" spans="1:18" ht="40.15" customHeight="1" x14ac:dyDescent="0.25">
      <c r="A38" s="161" t="s">
        <v>163</v>
      </c>
      <c r="B38" s="388" t="s">
        <v>384</v>
      </c>
      <c r="C38" s="389"/>
      <c r="D38" s="389"/>
      <c r="E38" s="389"/>
      <c r="F38" s="389"/>
      <c r="G38" s="390"/>
      <c r="H38" s="102">
        <f t="shared" ref="H38:I40" si="0">H39</f>
        <v>0</v>
      </c>
      <c r="I38" s="102">
        <f t="shared" si="0"/>
        <v>0</v>
      </c>
      <c r="J38" s="297"/>
      <c r="K38" s="237"/>
      <c r="L38" s="237"/>
      <c r="M38" s="237"/>
      <c r="N38" s="237"/>
      <c r="O38" s="237"/>
      <c r="P38" s="237"/>
      <c r="Q38" s="237"/>
      <c r="R38" s="237"/>
    </row>
    <row r="39" spans="1:18" ht="17.45" customHeight="1" x14ac:dyDescent="0.25">
      <c r="A39" s="161" t="s">
        <v>164</v>
      </c>
      <c r="B39" s="388" t="s">
        <v>241</v>
      </c>
      <c r="C39" s="389"/>
      <c r="D39" s="389"/>
      <c r="E39" s="389"/>
      <c r="F39" s="389"/>
      <c r="G39" s="390"/>
      <c r="H39" s="102">
        <f t="shared" si="0"/>
        <v>0</v>
      </c>
      <c r="I39" s="102">
        <f t="shared" si="0"/>
        <v>0</v>
      </c>
      <c r="J39" s="297"/>
      <c r="K39" s="237"/>
      <c r="L39" s="237"/>
      <c r="M39" s="237"/>
      <c r="N39" s="237"/>
      <c r="O39" s="237"/>
      <c r="P39" s="237"/>
      <c r="Q39" s="237"/>
      <c r="R39" s="237"/>
    </row>
    <row r="40" spans="1:18" ht="28.15" customHeight="1" x14ac:dyDescent="0.2">
      <c r="A40" s="161" t="s">
        <v>165</v>
      </c>
      <c r="B40" s="388" t="s">
        <v>242</v>
      </c>
      <c r="C40" s="389"/>
      <c r="D40" s="389"/>
      <c r="E40" s="389"/>
      <c r="F40" s="389"/>
      <c r="G40" s="390"/>
      <c r="H40" s="102">
        <f t="shared" si="0"/>
        <v>0</v>
      </c>
      <c r="I40" s="102">
        <f t="shared" si="0"/>
        <v>0</v>
      </c>
      <c r="J40" s="237"/>
      <c r="K40" s="237"/>
      <c r="L40" s="237"/>
      <c r="M40" s="237"/>
      <c r="N40" s="237"/>
      <c r="O40" s="237"/>
      <c r="P40" s="237"/>
      <c r="Q40" s="237"/>
      <c r="R40" s="237"/>
    </row>
    <row r="41" spans="1:18" ht="36" customHeight="1" x14ac:dyDescent="0.2">
      <c r="A41" s="161" t="s">
        <v>166</v>
      </c>
      <c r="B41" s="388" t="s">
        <v>243</v>
      </c>
      <c r="C41" s="389"/>
      <c r="D41" s="389"/>
      <c r="E41" s="389"/>
      <c r="F41" s="389"/>
      <c r="G41" s="390"/>
      <c r="H41" s="236"/>
      <c r="I41" s="236"/>
      <c r="J41" s="237"/>
      <c r="K41" s="237"/>
      <c r="L41" s="237"/>
      <c r="M41" s="237"/>
      <c r="N41" s="237"/>
      <c r="O41" s="237"/>
      <c r="P41" s="237"/>
      <c r="Q41" s="237"/>
      <c r="R41" s="237"/>
    </row>
    <row r="42" spans="1:18" ht="46.9" customHeight="1" x14ac:dyDescent="0.2">
      <c r="A42" s="288" t="s">
        <v>91</v>
      </c>
      <c r="B42" s="391" t="s">
        <v>385</v>
      </c>
      <c r="C42" s="392"/>
      <c r="D42" s="392"/>
      <c r="E42" s="392"/>
      <c r="F42" s="392"/>
      <c r="G42" s="393"/>
      <c r="H42" s="289">
        <f>H43+H46</f>
        <v>697</v>
      </c>
      <c r="I42" s="289">
        <f>I43+I46</f>
        <v>762.5</v>
      </c>
      <c r="J42" s="237"/>
      <c r="K42" s="237"/>
      <c r="L42" s="237"/>
      <c r="M42" s="237"/>
      <c r="N42" s="237"/>
      <c r="O42" s="237"/>
      <c r="P42" s="237"/>
      <c r="Q42" s="237"/>
      <c r="R42" s="237"/>
    </row>
    <row r="43" spans="1:18" ht="98.45" customHeight="1" x14ac:dyDescent="0.2">
      <c r="A43" s="83" t="s">
        <v>92</v>
      </c>
      <c r="B43" s="388" t="s">
        <v>244</v>
      </c>
      <c r="C43" s="389"/>
      <c r="D43" s="389"/>
      <c r="E43" s="389"/>
      <c r="F43" s="389"/>
      <c r="G43" s="390"/>
      <c r="H43" s="102">
        <f>H44</f>
        <v>655</v>
      </c>
      <c r="I43" s="102">
        <f>I44</f>
        <v>720.5</v>
      </c>
      <c r="J43" s="237"/>
      <c r="K43" s="237"/>
      <c r="L43" s="237"/>
      <c r="M43" s="237"/>
      <c r="N43" s="237"/>
      <c r="O43" s="237"/>
      <c r="P43" s="237"/>
      <c r="Q43" s="237"/>
      <c r="R43" s="237"/>
    </row>
    <row r="44" spans="1:18" ht="80.25" customHeight="1" x14ac:dyDescent="0.2">
      <c r="A44" s="83" t="s">
        <v>93</v>
      </c>
      <c r="B44" s="388" t="s">
        <v>245</v>
      </c>
      <c r="C44" s="389"/>
      <c r="D44" s="389"/>
      <c r="E44" s="389"/>
      <c r="F44" s="389"/>
      <c r="G44" s="390"/>
      <c r="H44" s="102">
        <f>H45</f>
        <v>655</v>
      </c>
      <c r="I44" s="102">
        <f>I45</f>
        <v>720.5</v>
      </c>
      <c r="J44" s="237"/>
      <c r="K44" s="237"/>
      <c r="L44" s="237"/>
      <c r="M44" s="237"/>
      <c r="N44" s="237"/>
      <c r="O44" s="237"/>
      <c r="P44" s="237"/>
      <c r="Q44" s="237"/>
      <c r="R44" s="237"/>
    </row>
    <row r="45" spans="1:18" ht="97.5" customHeight="1" x14ac:dyDescent="0.2">
      <c r="A45" s="83" t="s">
        <v>94</v>
      </c>
      <c r="B45" s="388" t="s">
        <v>246</v>
      </c>
      <c r="C45" s="389"/>
      <c r="D45" s="389"/>
      <c r="E45" s="389"/>
      <c r="F45" s="389"/>
      <c r="G45" s="390"/>
      <c r="H45" s="246">
        <v>655</v>
      </c>
      <c r="I45" s="246">
        <v>720.5</v>
      </c>
      <c r="J45" s="237"/>
      <c r="K45" s="298"/>
      <c r="L45" s="387"/>
      <c r="M45" s="387"/>
      <c r="N45" s="387"/>
      <c r="O45" s="387"/>
      <c r="P45" s="387"/>
      <c r="Q45" s="387"/>
      <c r="R45" s="237"/>
    </row>
    <row r="46" spans="1:18" ht="97.5" customHeight="1" x14ac:dyDescent="0.2">
      <c r="A46" s="83" t="s">
        <v>92</v>
      </c>
      <c r="B46" s="388" t="s">
        <v>330</v>
      </c>
      <c r="C46" s="389"/>
      <c r="D46" s="389"/>
      <c r="E46" s="389"/>
      <c r="F46" s="389"/>
      <c r="G46" s="390"/>
      <c r="H46" s="246">
        <f>H47</f>
        <v>42</v>
      </c>
      <c r="I46" s="246">
        <f>I47</f>
        <v>42</v>
      </c>
      <c r="J46" s="237"/>
      <c r="K46" s="298"/>
      <c r="L46" s="299"/>
      <c r="M46" s="299"/>
      <c r="N46" s="299"/>
      <c r="O46" s="299"/>
      <c r="P46" s="299"/>
      <c r="Q46" s="299"/>
      <c r="R46" s="237"/>
    </row>
    <row r="47" spans="1:18" ht="100.9" customHeight="1" x14ac:dyDescent="0.2">
      <c r="A47" s="83" t="s">
        <v>360</v>
      </c>
      <c r="B47" s="388" t="s">
        <v>282</v>
      </c>
      <c r="C47" s="389"/>
      <c r="D47" s="389"/>
      <c r="E47" s="389"/>
      <c r="F47" s="389"/>
      <c r="G47" s="390"/>
      <c r="H47" s="246">
        <f>H48</f>
        <v>42</v>
      </c>
      <c r="I47" s="246">
        <f>I48</f>
        <v>42</v>
      </c>
      <c r="J47" s="237"/>
      <c r="K47" s="279"/>
      <c r="L47" s="279"/>
      <c r="M47" s="279"/>
      <c r="N47" s="279"/>
      <c r="O47" s="279"/>
      <c r="P47" s="279"/>
      <c r="Q47" s="279"/>
      <c r="R47" s="237"/>
    </row>
    <row r="48" spans="1:18" ht="82.9" customHeight="1" thickBot="1" x14ac:dyDescent="0.25">
      <c r="A48" s="83" t="s">
        <v>204</v>
      </c>
      <c r="B48" s="388" t="s">
        <v>281</v>
      </c>
      <c r="C48" s="389"/>
      <c r="D48" s="389"/>
      <c r="E48" s="389"/>
      <c r="F48" s="389"/>
      <c r="G48" s="390"/>
      <c r="H48" s="102">
        <v>42</v>
      </c>
      <c r="I48" s="102">
        <v>42</v>
      </c>
      <c r="J48" s="237"/>
      <c r="K48" s="279"/>
      <c r="L48" s="279"/>
      <c r="M48" s="279"/>
      <c r="N48" s="279"/>
      <c r="O48" s="279"/>
      <c r="P48" s="279"/>
      <c r="Q48" s="279"/>
      <c r="R48" s="237"/>
    </row>
    <row r="49" spans="1:18" ht="82.9" customHeight="1" x14ac:dyDescent="0.2">
      <c r="A49" s="272" t="s">
        <v>318</v>
      </c>
      <c r="B49" s="388" t="s">
        <v>319</v>
      </c>
      <c r="C49" s="389"/>
      <c r="D49" s="389"/>
      <c r="E49" s="389"/>
      <c r="F49" s="389"/>
      <c r="G49" s="390"/>
      <c r="H49" s="102">
        <f>H50</f>
        <v>0</v>
      </c>
      <c r="I49" s="102">
        <f>I50</f>
        <v>0</v>
      </c>
      <c r="J49" s="237"/>
      <c r="K49" s="237"/>
      <c r="L49" s="237"/>
      <c r="M49" s="237"/>
      <c r="N49" s="237"/>
      <c r="O49" s="237"/>
      <c r="P49" s="237"/>
      <c r="Q49" s="237"/>
      <c r="R49" s="237"/>
    </row>
    <row r="50" spans="1:18" ht="68.25" customHeight="1" x14ac:dyDescent="0.25">
      <c r="A50" s="273" t="s">
        <v>316</v>
      </c>
      <c r="B50" s="388" t="s">
        <v>320</v>
      </c>
      <c r="C50" s="389"/>
      <c r="D50" s="389"/>
      <c r="E50" s="389"/>
      <c r="F50" s="389"/>
      <c r="G50" s="390"/>
      <c r="H50" s="102">
        <v>0</v>
      </c>
      <c r="I50" s="102">
        <v>0</v>
      </c>
      <c r="J50" s="237"/>
      <c r="K50" s="237"/>
      <c r="L50" s="237"/>
      <c r="M50" s="237"/>
      <c r="N50" s="237"/>
      <c r="O50" s="237"/>
      <c r="P50" s="237"/>
      <c r="Q50" s="237"/>
      <c r="R50" s="237"/>
    </row>
    <row r="51" spans="1:18" ht="58.15" hidden="1" customHeight="1" x14ac:dyDescent="0.2">
      <c r="A51" s="83" t="s">
        <v>213</v>
      </c>
      <c r="B51" s="388" t="s">
        <v>247</v>
      </c>
      <c r="C51" s="389"/>
      <c r="D51" s="389"/>
      <c r="E51" s="389"/>
      <c r="F51" s="389"/>
      <c r="G51" s="390"/>
      <c r="H51" s="102">
        <f>20-20</f>
        <v>0</v>
      </c>
      <c r="I51" s="102">
        <f>20-20</f>
        <v>0</v>
      </c>
      <c r="J51" s="237"/>
      <c r="K51" s="237"/>
      <c r="L51" s="237"/>
      <c r="M51" s="237"/>
      <c r="N51" s="237"/>
      <c r="O51" s="237"/>
      <c r="P51" s="237"/>
      <c r="Q51" s="237"/>
      <c r="R51" s="237"/>
    </row>
    <row r="52" spans="1:18" s="49" customFormat="1" ht="42" customHeight="1" x14ac:dyDescent="0.2">
      <c r="A52" s="84" t="s">
        <v>226</v>
      </c>
      <c r="B52" s="388" t="s">
        <v>387</v>
      </c>
      <c r="C52" s="389"/>
      <c r="D52" s="389"/>
      <c r="E52" s="389"/>
      <c r="F52" s="389"/>
      <c r="G52" s="390"/>
      <c r="H52" s="102">
        <f t="shared" ref="H52:I54" si="1">H53</f>
        <v>318</v>
      </c>
      <c r="I52" s="102">
        <f t="shared" si="1"/>
        <v>349.8</v>
      </c>
      <c r="J52" s="237"/>
      <c r="K52" s="237"/>
      <c r="L52" s="237"/>
      <c r="M52" s="237"/>
      <c r="N52" s="237"/>
      <c r="O52" s="237"/>
      <c r="P52" s="237"/>
      <c r="Q52" s="237"/>
      <c r="R52" s="237"/>
    </row>
    <row r="53" spans="1:18" s="49" customFormat="1" ht="20.25" customHeight="1" x14ac:dyDescent="0.2">
      <c r="A53" s="84" t="s">
        <v>358</v>
      </c>
      <c r="B53" s="388" t="s">
        <v>364</v>
      </c>
      <c r="C53" s="389"/>
      <c r="D53" s="389"/>
      <c r="E53" s="389"/>
      <c r="F53" s="389"/>
      <c r="G53" s="390"/>
      <c r="H53" s="102">
        <f t="shared" si="1"/>
        <v>318</v>
      </c>
      <c r="I53" s="102">
        <f t="shared" si="1"/>
        <v>349.8</v>
      </c>
      <c r="J53" s="237"/>
      <c r="K53" s="237"/>
      <c r="L53" s="237"/>
      <c r="M53" s="237"/>
      <c r="N53" s="237"/>
      <c r="O53" s="237"/>
      <c r="P53" s="237"/>
      <c r="Q53" s="237"/>
      <c r="R53" s="237"/>
    </row>
    <row r="54" spans="1:18" s="49" customFormat="1" ht="18.75" customHeight="1" x14ac:dyDescent="0.2">
      <c r="A54" s="84" t="s">
        <v>359</v>
      </c>
      <c r="B54" s="388" t="s">
        <v>365</v>
      </c>
      <c r="C54" s="389"/>
      <c r="D54" s="389"/>
      <c r="E54" s="389"/>
      <c r="F54" s="389"/>
      <c r="G54" s="390"/>
      <c r="H54" s="102">
        <f t="shared" si="1"/>
        <v>318</v>
      </c>
      <c r="I54" s="102">
        <f t="shared" si="1"/>
        <v>349.8</v>
      </c>
      <c r="J54" s="237"/>
      <c r="K54" s="237"/>
      <c r="L54" s="237"/>
      <c r="M54" s="237"/>
      <c r="N54" s="237"/>
      <c r="O54" s="237"/>
      <c r="P54" s="237"/>
      <c r="Q54" s="237"/>
      <c r="R54" s="237"/>
    </row>
    <row r="55" spans="1:18" s="49" customFormat="1" ht="30" customHeight="1" x14ac:dyDescent="0.2">
      <c r="A55" s="84" t="s">
        <v>206</v>
      </c>
      <c r="B55" s="388" t="s">
        <v>248</v>
      </c>
      <c r="C55" s="389"/>
      <c r="D55" s="389"/>
      <c r="E55" s="389"/>
      <c r="F55" s="389"/>
      <c r="G55" s="390"/>
      <c r="H55" s="246">
        <v>318</v>
      </c>
      <c r="I55" s="246">
        <v>349.8</v>
      </c>
      <c r="J55" s="237"/>
      <c r="K55" s="237"/>
      <c r="L55" s="237"/>
      <c r="M55" s="237"/>
      <c r="N55" s="237"/>
      <c r="O55" s="237"/>
      <c r="P55" s="237"/>
      <c r="Q55" s="237"/>
      <c r="R55" s="237"/>
    </row>
    <row r="56" spans="1:18" s="49" customFormat="1" ht="35.450000000000003" customHeight="1" x14ac:dyDescent="0.2">
      <c r="A56" s="290" t="s">
        <v>134</v>
      </c>
      <c r="B56" s="391" t="s">
        <v>386</v>
      </c>
      <c r="C56" s="392"/>
      <c r="D56" s="392"/>
      <c r="E56" s="392"/>
      <c r="F56" s="392"/>
      <c r="G56" s="393"/>
      <c r="H56" s="289">
        <f>H57+H62</f>
        <v>0</v>
      </c>
      <c r="I56" s="289">
        <f>I57+I62</f>
        <v>0</v>
      </c>
      <c r="J56" s="237"/>
      <c r="K56" s="237"/>
      <c r="L56" s="237"/>
      <c r="M56" s="237"/>
      <c r="N56" s="237"/>
      <c r="O56" s="237"/>
      <c r="P56" s="237"/>
      <c r="Q56" s="237"/>
      <c r="R56" s="237"/>
    </row>
    <row r="57" spans="1:18" s="49" customFormat="1" ht="80.25" customHeight="1" x14ac:dyDescent="0.2">
      <c r="A57" s="62" t="s">
        <v>187</v>
      </c>
      <c r="B57" s="407" t="s">
        <v>322</v>
      </c>
      <c r="C57" s="408"/>
      <c r="D57" s="408"/>
      <c r="E57" s="408"/>
      <c r="F57" s="408"/>
      <c r="G57" s="409"/>
      <c r="H57" s="102">
        <f>H58</f>
        <v>0</v>
      </c>
      <c r="I57" s="102">
        <f>I58</f>
        <v>0</v>
      </c>
      <c r="J57" s="237"/>
      <c r="K57" s="237"/>
      <c r="L57" s="237"/>
      <c r="M57" s="237"/>
      <c r="N57" s="237"/>
      <c r="O57" s="237"/>
      <c r="P57" s="237"/>
      <c r="Q57" s="237"/>
      <c r="R57" s="237"/>
    </row>
    <row r="58" spans="1:18" s="49" customFormat="1" ht="116.25" customHeight="1" x14ac:dyDescent="0.2">
      <c r="A58" s="188" t="s">
        <v>214</v>
      </c>
      <c r="B58" s="407" t="s">
        <v>323</v>
      </c>
      <c r="C58" s="408"/>
      <c r="D58" s="408"/>
      <c r="E58" s="408"/>
      <c r="F58" s="408"/>
      <c r="G58" s="409"/>
      <c r="H58" s="102"/>
      <c r="I58" s="102"/>
      <c r="J58" s="237"/>
      <c r="K58" s="237"/>
      <c r="L58" s="237"/>
      <c r="M58" s="237"/>
      <c r="N58" s="237"/>
      <c r="O58" s="237"/>
      <c r="P58" s="237"/>
      <c r="Q58" s="237"/>
      <c r="R58" s="237"/>
    </row>
    <row r="59" spans="1:18" s="49" customFormat="1" ht="56.25" customHeight="1" x14ac:dyDescent="0.2">
      <c r="A59" s="291" t="s">
        <v>140</v>
      </c>
      <c r="B59" s="404" t="s">
        <v>324</v>
      </c>
      <c r="C59" s="405"/>
      <c r="D59" s="405"/>
      <c r="E59" s="405"/>
      <c r="F59" s="405"/>
      <c r="G59" s="406"/>
      <c r="H59" s="236"/>
      <c r="I59" s="236"/>
      <c r="J59" s="237"/>
      <c r="K59" s="237"/>
      <c r="L59" s="237"/>
      <c r="M59" s="237"/>
      <c r="N59" s="237"/>
      <c r="O59" s="237"/>
      <c r="P59" s="237"/>
      <c r="Q59" s="237"/>
      <c r="R59" s="237"/>
    </row>
    <row r="60" spans="1:18" s="49" customFormat="1" ht="78" customHeight="1" x14ac:dyDescent="0.25">
      <c r="A60" s="287" t="s">
        <v>325</v>
      </c>
      <c r="B60" s="388" t="s">
        <v>326</v>
      </c>
      <c r="C60" s="389"/>
      <c r="D60" s="389"/>
      <c r="E60" s="389"/>
      <c r="F60" s="389"/>
      <c r="G60" s="390"/>
      <c r="H60" s="102"/>
      <c r="I60" s="102"/>
      <c r="J60" s="237"/>
      <c r="K60" s="237"/>
      <c r="L60" s="237"/>
      <c r="M60" s="237"/>
      <c r="N60" s="237"/>
      <c r="O60" s="237"/>
      <c r="P60" s="237"/>
      <c r="Q60" s="237"/>
      <c r="R60" s="237"/>
    </row>
    <row r="61" spans="1:18" s="49" customFormat="1" ht="77.25" customHeight="1" x14ac:dyDescent="0.25">
      <c r="A61" s="287" t="s">
        <v>328</v>
      </c>
      <c r="B61" s="388" t="s">
        <v>327</v>
      </c>
      <c r="C61" s="389"/>
      <c r="D61" s="389"/>
      <c r="E61" s="389"/>
      <c r="F61" s="389"/>
      <c r="G61" s="390"/>
      <c r="H61" s="102"/>
      <c r="I61" s="102"/>
      <c r="J61" s="237"/>
      <c r="K61" s="237"/>
      <c r="L61" s="237"/>
      <c r="M61" s="237"/>
      <c r="N61" s="237"/>
      <c r="O61" s="237"/>
      <c r="P61" s="237"/>
      <c r="Q61" s="237"/>
      <c r="R61" s="237"/>
    </row>
    <row r="62" spans="1:18" s="49" customFormat="1" ht="67.5" customHeight="1" x14ac:dyDescent="0.2">
      <c r="A62" s="84" t="s">
        <v>140</v>
      </c>
      <c r="B62" s="388" t="s">
        <v>249</v>
      </c>
      <c r="C62" s="389"/>
      <c r="D62" s="389"/>
      <c r="E62" s="389"/>
      <c r="F62" s="389"/>
      <c r="G62" s="390"/>
      <c r="H62" s="102">
        <f>H63</f>
        <v>0</v>
      </c>
      <c r="I62" s="102">
        <f>I63</f>
        <v>0</v>
      </c>
      <c r="J62" s="237"/>
      <c r="K62" s="237"/>
      <c r="L62" s="237"/>
      <c r="M62" s="237"/>
      <c r="N62" s="237"/>
      <c r="O62" s="237"/>
      <c r="P62" s="237"/>
      <c r="Q62" s="237"/>
      <c r="R62" s="237"/>
    </row>
    <row r="63" spans="1:18" s="49" customFormat="1" ht="38.450000000000003" customHeight="1" x14ac:dyDescent="0.2">
      <c r="A63" s="84" t="s">
        <v>135</v>
      </c>
      <c r="B63" s="388" t="s">
        <v>250</v>
      </c>
      <c r="C63" s="389"/>
      <c r="D63" s="389"/>
      <c r="E63" s="389"/>
      <c r="F63" s="389"/>
      <c r="G63" s="390"/>
      <c r="H63" s="102">
        <f>H64</f>
        <v>0</v>
      </c>
      <c r="I63" s="102">
        <f>I64</f>
        <v>0</v>
      </c>
      <c r="J63" s="237"/>
      <c r="K63" s="237"/>
      <c r="L63" s="237"/>
      <c r="M63" s="237"/>
      <c r="N63" s="237"/>
      <c r="O63" s="237"/>
      <c r="P63" s="237"/>
      <c r="Q63" s="237"/>
      <c r="R63" s="237"/>
    </row>
    <row r="64" spans="1:18" ht="57" customHeight="1" x14ac:dyDescent="0.2">
      <c r="A64" s="83" t="s">
        <v>126</v>
      </c>
      <c r="B64" s="388" t="s">
        <v>283</v>
      </c>
      <c r="C64" s="389"/>
      <c r="D64" s="389"/>
      <c r="E64" s="389"/>
      <c r="F64" s="389"/>
      <c r="G64" s="390"/>
      <c r="H64" s="236"/>
      <c r="I64" s="236"/>
      <c r="J64" s="237"/>
      <c r="K64" s="237"/>
      <c r="L64" s="237"/>
      <c r="M64" s="237"/>
      <c r="N64" s="237"/>
      <c r="O64" s="237"/>
      <c r="P64" s="237"/>
      <c r="Q64" s="237"/>
      <c r="R64" s="237"/>
    </row>
    <row r="65" spans="1:18" s="49" customFormat="1" ht="24" customHeight="1" x14ac:dyDescent="0.2">
      <c r="A65" s="84" t="s">
        <v>136</v>
      </c>
      <c r="B65" s="388" t="s">
        <v>317</v>
      </c>
      <c r="C65" s="389"/>
      <c r="D65" s="389"/>
      <c r="E65" s="389"/>
      <c r="F65" s="389"/>
      <c r="G65" s="390"/>
      <c r="H65" s="102">
        <f>H66</f>
        <v>0</v>
      </c>
      <c r="I65" s="102">
        <f>I66</f>
        <v>0</v>
      </c>
      <c r="J65" s="237"/>
      <c r="K65" s="237"/>
      <c r="L65" s="237"/>
      <c r="M65" s="237"/>
      <c r="N65" s="237"/>
      <c r="O65" s="237"/>
      <c r="P65" s="237"/>
      <c r="Q65" s="237"/>
      <c r="R65" s="237"/>
    </row>
    <row r="66" spans="1:18" s="49" customFormat="1" ht="35.450000000000003" customHeight="1" x14ac:dyDescent="0.2">
      <c r="A66" s="84" t="s">
        <v>137</v>
      </c>
      <c r="B66" s="388"/>
      <c r="C66" s="389"/>
      <c r="D66" s="389"/>
      <c r="E66" s="389"/>
      <c r="F66" s="389"/>
      <c r="G66" s="390"/>
      <c r="H66" s="102">
        <f>H67</f>
        <v>0</v>
      </c>
      <c r="I66" s="102">
        <f>I67</f>
        <v>0</v>
      </c>
      <c r="J66" s="237"/>
      <c r="K66" s="237"/>
      <c r="L66" s="237"/>
      <c r="M66" s="237"/>
      <c r="N66" s="237"/>
      <c r="O66" s="237"/>
      <c r="P66" s="237"/>
      <c r="Q66" s="237"/>
      <c r="R66" s="237"/>
    </row>
    <row r="67" spans="1:18" ht="41.45" customHeight="1" x14ac:dyDescent="0.2">
      <c r="A67" s="85" t="s">
        <v>114</v>
      </c>
      <c r="B67" s="388"/>
      <c r="C67" s="389"/>
      <c r="D67" s="389"/>
      <c r="E67" s="389"/>
      <c r="F67" s="389"/>
      <c r="G67" s="390"/>
      <c r="H67" s="102">
        <v>0</v>
      </c>
      <c r="I67" s="102">
        <v>0</v>
      </c>
      <c r="J67" s="237"/>
      <c r="K67" s="237"/>
      <c r="L67" s="237"/>
      <c r="M67" s="237"/>
      <c r="N67" s="237"/>
      <c r="O67" s="237"/>
      <c r="P67" s="237"/>
      <c r="Q67" s="237"/>
      <c r="R67" s="237"/>
    </row>
    <row r="68" spans="1:18" ht="31.5" customHeight="1" x14ac:dyDescent="0.2">
      <c r="A68" s="85" t="s">
        <v>331</v>
      </c>
      <c r="B68" s="388" t="s">
        <v>332</v>
      </c>
      <c r="C68" s="389"/>
      <c r="D68" s="389"/>
      <c r="E68" s="389"/>
      <c r="F68" s="389"/>
      <c r="G68" s="390"/>
      <c r="H68" s="102">
        <f>H69</f>
        <v>0</v>
      </c>
      <c r="I68" s="102">
        <f>I69</f>
        <v>0</v>
      </c>
      <c r="J68" s="237"/>
      <c r="K68" s="237"/>
      <c r="L68" s="237"/>
      <c r="M68" s="237"/>
      <c r="N68" s="237"/>
      <c r="O68" s="237"/>
      <c r="P68" s="237"/>
      <c r="Q68" s="237"/>
      <c r="R68" s="237"/>
    </row>
    <row r="69" spans="1:18" ht="30" customHeight="1" x14ac:dyDescent="0.2">
      <c r="A69" s="85" t="s">
        <v>333</v>
      </c>
      <c r="B69" s="388" t="s">
        <v>334</v>
      </c>
      <c r="C69" s="389"/>
      <c r="D69" s="389"/>
      <c r="E69" s="389"/>
      <c r="F69" s="389"/>
      <c r="G69" s="390"/>
      <c r="H69" s="102">
        <f>H70</f>
        <v>0</v>
      </c>
      <c r="I69" s="102">
        <f>I70</f>
        <v>0</v>
      </c>
      <c r="J69" s="237"/>
      <c r="K69" s="237"/>
      <c r="L69" s="237"/>
      <c r="M69" s="237"/>
      <c r="N69" s="237"/>
      <c r="O69" s="237"/>
      <c r="P69" s="237"/>
      <c r="Q69" s="237"/>
      <c r="R69" s="237"/>
    </row>
    <row r="70" spans="1:18" ht="32.25" customHeight="1" x14ac:dyDescent="0.2">
      <c r="A70" s="245" t="s">
        <v>297</v>
      </c>
      <c r="B70" s="388" t="s">
        <v>335</v>
      </c>
      <c r="C70" s="389"/>
      <c r="D70" s="389"/>
      <c r="E70" s="389"/>
      <c r="F70" s="389"/>
      <c r="G70" s="390"/>
      <c r="H70" s="102"/>
      <c r="I70" s="102"/>
      <c r="J70" s="237"/>
      <c r="K70" s="237"/>
      <c r="L70" s="237"/>
      <c r="M70" s="237"/>
      <c r="N70" s="237"/>
      <c r="O70" s="237"/>
      <c r="P70" s="237"/>
      <c r="Q70" s="237"/>
      <c r="R70" s="237"/>
    </row>
    <row r="71" spans="1:18" ht="24.6" customHeight="1" x14ac:dyDescent="0.2">
      <c r="A71" s="83" t="s">
        <v>64</v>
      </c>
      <c r="B71" s="388" t="s">
        <v>388</v>
      </c>
      <c r="C71" s="389"/>
      <c r="D71" s="389"/>
      <c r="E71" s="389"/>
      <c r="F71" s="389"/>
      <c r="G71" s="390"/>
      <c r="H71" s="102">
        <f>H72+H90</f>
        <v>10204</v>
      </c>
      <c r="I71" s="102">
        <f>I72+I90</f>
        <v>10157.299999999999</v>
      </c>
      <c r="J71" s="237"/>
      <c r="K71" s="237"/>
      <c r="L71" s="237"/>
      <c r="M71" s="237"/>
      <c r="N71" s="237"/>
      <c r="O71" s="237"/>
      <c r="P71" s="237"/>
      <c r="Q71" s="237"/>
      <c r="R71" s="237"/>
    </row>
    <row r="72" spans="1:18" ht="39" customHeight="1" x14ac:dyDescent="0.2">
      <c r="A72" s="83" t="s">
        <v>361</v>
      </c>
      <c r="B72" s="388" t="s">
        <v>389</v>
      </c>
      <c r="C72" s="389"/>
      <c r="D72" s="389"/>
      <c r="E72" s="389"/>
      <c r="F72" s="389"/>
      <c r="G72" s="390"/>
      <c r="H72" s="102">
        <f>H73+H78+H85+H88</f>
        <v>10204</v>
      </c>
      <c r="I72" s="102">
        <f>I73+I78+I85+I88</f>
        <v>10157.299999999999</v>
      </c>
      <c r="J72" s="237"/>
      <c r="K72" s="237"/>
      <c r="L72" s="237"/>
      <c r="M72" s="237"/>
      <c r="N72" s="237"/>
      <c r="O72" s="237"/>
      <c r="P72" s="237"/>
      <c r="Q72" s="237"/>
      <c r="R72" s="237"/>
    </row>
    <row r="73" spans="1:18" ht="35.450000000000003" customHeight="1" x14ac:dyDescent="0.2">
      <c r="A73" s="83" t="s">
        <v>138</v>
      </c>
      <c r="B73" s="388" t="s">
        <v>362</v>
      </c>
      <c r="C73" s="389"/>
      <c r="D73" s="389"/>
      <c r="E73" s="389"/>
      <c r="F73" s="389"/>
      <c r="G73" s="390"/>
      <c r="H73" s="102">
        <f>H74+H76</f>
        <v>9740.7000000000007</v>
      </c>
      <c r="I73" s="102">
        <f>I74+I76</f>
        <v>9694</v>
      </c>
      <c r="J73" s="237"/>
      <c r="K73" s="237"/>
      <c r="L73" s="237"/>
      <c r="M73" s="237"/>
      <c r="N73" s="237"/>
      <c r="O73" s="237"/>
      <c r="P73" s="237"/>
      <c r="Q73" s="237"/>
      <c r="R73" s="237"/>
    </row>
    <row r="74" spans="1:18" ht="28.15" customHeight="1" x14ac:dyDescent="0.2">
      <c r="A74" s="83" t="s">
        <v>111</v>
      </c>
      <c r="B74" s="388" t="s">
        <v>251</v>
      </c>
      <c r="C74" s="389"/>
      <c r="D74" s="389"/>
      <c r="E74" s="389"/>
      <c r="F74" s="389"/>
      <c r="G74" s="390"/>
      <c r="H74" s="102">
        <f>H75</f>
        <v>9740.7000000000007</v>
      </c>
      <c r="I74" s="102">
        <f>I75</f>
        <v>9694</v>
      </c>
      <c r="J74" s="300"/>
      <c r="K74" s="300"/>
      <c r="L74" s="237"/>
      <c r="M74" s="237"/>
      <c r="N74" s="237"/>
      <c r="O74" s="237"/>
      <c r="P74" s="237"/>
      <c r="Q74" s="237"/>
      <c r="R74" s="237"/>
    </row>
    <row r="75" spans="1:18" ht="31.9" customHeight="1" x14ac:dyDescent="0.2">
      <c r="A75" s="83" t="s">
        <v>112</v>
      </c>
      <c r="B75" s="388" t="s">
        <v>252</v>
      </c>
      <c r="C75" s="389"/>
      <c r="D75" s="389"/>
      <c r="E75" s="389"/>
      <c r="F75" s="389"/>
      <c r="G75" s="390"/>
      <c r="H75" s="102">
        <v>9740.7000000000007</v>
      </c>
      <c r="I75" s="102">
        <v>9694</v>
      </c>
      <c r="J75" s="410"/>
      <c r="K75" s="410"/>
      <c r="L75" s="410"/>
      <c r="M75" s="237"/>
      <c r="N75" s="237"/>
      <c r="O75" s="237"/>
      <c r="P75" s="237"/>
      <c r="Q75" s="237"/>
      <c r="R75" s="237"/>
    </row>
    <row r="76" spans="1:18" ht="31.9" customHeight="1" x14ac:dyDescent="0.2">
      <c r="A76" s="83" t="s">
        <v>289</v>
      </c>
      <c r="B76" s="388" t="s">
        <v>290</v>
      </c>
      <c r="C76" s="389"/>
      <c r="D76" s="389"/>
      <c r="E76" s="389"/>
      <c r="F76" s="389"/>
      <c r="G76" s="390"/>
      <c r="H76" s="102">
        <f>H77</f>
        <v>0</v>
      </c>
      <c r="I76" s="102">
        <f>I77</f>
        <v>0</v>
      </c>
      <c r="J76" s="239"/>
      <c r="K76" s="237"/>
      <c r="L76" s="237"/>
      <c r="M76" s="237"/>
      <c r="N76" s="237"/>
      <c r="O76" s="237"/>
      <c r="P76" s="237"/>
      <c r="Q76" s="237"/>
      <c r="R76" s="237"/>
    </row>
    <row r="77" spans="1:18" ht="31.9" customHeight="1" x14ac:dyDescent="0.2">
      <c r="A77" s="83" t="s">
        <v>288</v>
      </c>
      <c r="B77" s="388" t="s">
        <v>291</v>
      </c>
      <c r="C77" s="389"/>
      <c r="D77" s="389"/>
      <c r="E77" s="389"/>
      <c r="F77" s="389"/>
      <c r="G77" s="390"/>
      <c r="H77" s="102">
        <v>0</v>
      </c>
      <c r="I77" s="102">
        <v>0</v>
      </c>
      <c r="J77" s="239"/>
      <c r="K77" s="237"/>
      <c r="L77" s="237"/>
      <c r="M77" s="237"/>
      <c r="N77" s="237"/>
      <c r="O77" s="237"/>
      <c r="P77" s="237"/>
      <c r="Q77" s="237"/>
      <c r="R77" s="237"/>
    </row>
    <row r="78" spans="1:18" ht="45.6" customHeight="1" x14ac:dyDescent="0.2">
      <c r="A78" s="83" t="s">
        <v>139</v>
      </c>
      <c r="B78" s="388" t="s">
        <v>253</v>
      </c>
      <c r="C78" s="389"/>
      <c r="D78" s="389"/>
      <c r="E78" s="389"/>
      <c r="F78" s="389"/>
      <c r="G78" s="390"/>
      <c r="H78" s="102">
        <f>H79+H81+H83</f>
        <v>0</v>
      </c>
      <c r="I78" s="102">
        <f>I79+I81+I83</f>
        <v>0</v>
      </c>
      <c r="J78" s="237"/>
      <c r="K78" s="237"/>
      <c r="L78" s="237"/>
      <c r="M78" s="237"/>
      <c r="N78" s="237"/>
      <c r="O78" s="237"/>
      <c r="P78" s="237"/>
      <c r="Q78" s="237"/>
      <c r="R78" s="237"/>
    </row>
    <row r="79" spans="1:18" ht="45.6" customHeight="1" x14ac:dyDescent="0.2">
      <c r="A79" s="34" t="s">
        <v>292</v>
      </c>
      <c r="B79" s="407" t="s">
        <v>294</v>
      </c>
      <c r="C79" s="408"/>
      <c r="D79" s="408"/>
      <c r="E79" s="408"/>
      <c r="F79" s="408"/>
      <c r="G79" s="409"/>
      <c r="H79" s="102">
        <f>H80</f>
        <v>0</v>
      </c>
      <c r="I79" s="102">
        <f>I80</f>
        <v>0</v>
      </c>
      <c r="J79" s="237"/>
      <c r="K79" s="237"/>
      <c r="L79" s="237"/>
      <c r="M79" s="237"/>
      <c r="N79" s="237"/>
      <c r="O79" s="237"/>
      <c r="P79" s="237"/>
      <c r="Q79" s="237"/>
      <c r="R79" s="237"/>
    </row>
    <row r="80" spans="1:18" ht="45.6" customHeight="1" x14ac:dyDescent="0.2">
      <c r="A80" s="34" t="s">
        <v>293</v>
      </c>
      <c r="B80" s="407" t="s">
        <v>295</v>
      </c>
      <c r="C80" s="408"/>
      <c r="D80" s="408"/>
      <c r="E80" s="408"/>
      <c r="F80" s="408"/>
      <c r="G80" s="409"/>
      <c r="H80" s="102"/>
      <c r="I80" s="102"/>
      <c r="J80" s="237"/>
      <c r="K80" s="237"/>
      <c r="L80" s="237"/>
      <c r="M80" s="237"/>
      <c r="N80" s="237"/>
      <c r="O80" s="237"/>
      <c r="P80" s="237"/>
      <c r="Q80" s="237"/>
      <c r="R80" s="237"/>
    </row>
    <row r="81" spans="1:18" ht="60" customHeight="1" x14ac:dyDescent="0.2">
      <c r="A81" s="85" t="s">
        <v>227</v>
      </c>
      <c r="B81" s="407" t="s">
        <v>254</v>
      </c>
      <c r="C81" s="408"/>
      <c r="D81" s="408"/>
      <c r="E81" s="408"/>
      <c r="F81" s="408"/>
      <c r="G81" s="409"/>
      <c r="H81" s="102">
        <f>H82</f>
        <v>0</v>
      </c>
      <c r="I81" s="102">
        <f>I82</f>
        <v>0</v>
      </c>
      <c r="J81" s="237"/>
      <c r="K81" s="237"/>
      <c r="L81" s="237"/>
      <c r="M81" s="237"/>
      <c r="N81" s="237"/>
      <c r="O81" s="237"/>
      <c r="P81" s="237"/>
      <c r="Q81" s="237"/>
      <c r="R81" s="237"/>
    </row>
    <row r="82" spans="1:18" ht="75.599999999999994" customHeight="1" x14ac:dyDescent="0.2">
      <c r="A82" s="85" t="s">
        <v>228</v>
      </c>
      <c r="B82" s="407" t="s">
        <v>255</v>
      </c>
      <c r="C82" s="408"/>
      <c r="D82" s="408"/>
      <c r="E82" s="408"/>
      <c r="F82" s="408"/>
      <c r="G82" s="409"/>
      <c r="H82" s="102">
        <f>75-75</f>
        <v>0</v>
      </c>
      <c r="I82" s="102">
        <f>75-75</f>
        <v>0</v>
      </c>
      <c r="J82" s="237"/>
      <c r="K82" s="237"/>
      <c r="L82" s="237"/>
      <c r="M82" s="237"/>
      <c r="N82" s="237"/>
      <c r="O82" s="237"/>
      <c r="P82" s="237"/>
      <c r="Q82" s="237"/>
      <c r="R82" s="237"/>
    </row>
    <row r="83" spans="1:18" ht="29.45" customHeight="1" x14ac:dyDescent="0.2">
      <c r="A83" s="74" t="s">
        <v>128</v>
      </c>
      <c r="B83" s="388" t="s">
        <v>256</v>
      </c>
      <c r="C83" s="389"/>
      <c r="D83" s="389"/>
      <c r="E83" s="389"/>
      <c r="F83" s="389"/>
      <c r="G83" s="390"/>
      <c r="H83" s="102">
        <f>H84</f>
        <v>0</v>
      </c>
      <c r="I83" s="102">
        <f>I84</f>
        <v>0</v>
      </c>
      <c r="J83" s="237"/>
      <c r="K83" s="237"/>
      <c r="L83" s="237"/>
      <c r="M83" s="237"/>
      <c r="N83" s="237"/>
      <c r="O83" s="237"/>
      <c r="P83" s="237"/>
      <c r="Q83" s="237"/>
      <c r="R83" s="237"/>
    </row>
    <row r="84" spans="1:18" ht="27.75" customHeight="1" x14ac:dyDescent="0.2">
      <c r="A84" s="85" t="s">
        <v>129</v>
      </c>
      <c r="B84" s="388" t="s">
        <v>257</v>
      </c>
      <c r="C84" s="389"/>
      <c r="D84" s="389"/>
      <c r="E84" s="389"/>
      <c r="F84" s="389"/>
      <c r="G84" s="390"/>
      <c r="H84" s="102"/>
      <c r="I84" s="102"/>
      <c r="J84" s="237"/>
      <c r="K84" s="237"/>
      <c r="L84" s="237"/>
      <c r="M84" s="300"/>
      <c r="N84" s="237"/>
      <c r="O84" s="237"/>
      <c r="P84" s="237"/>
      <c r="Q84" s="237"/>
      <c r="R84" s="237"/>
    </row>
    <row r="85" spans="1:18" ht="29.45" customHeight="1" x14ac:dyDescent="0.2">
      <c r="A85" s="83" t="s">
        <v>95</v>
      </c>
      <c r="B85" s="388" t="s">
        <v>363</v>
      </c>
      <c r="C85" s="389"/>
      <c r="D85" s="389"/>
      <c r="E85" s="389"/>
      <c r="F85" s="389"/>
      <c r="G85" s="390"/>
      <c r="H85" s="102">
        <f>H86</f>
        <v>463.3</v>
      </c>
      <c r="I85" s="102">
        <f>I86</f>
        <v>463.3</v>
      </c>
      <c r="J85" s="237"/>
      <c r="K85" s="237"/>
      <c r="L85" s="237"/>
      <c r="M85" s="237"/>
      <c r="N85" s="237"/>
      <c r="O85" s="237"/>
      <c r="P85" s="237"/>
      <c r="Q85" s="237"/>
      <c r="R85" s="237"/>
    </row>
    <row r="86" spans="1:18" ht="40.15" customHeight="1" x14ac:dyDescent="0.2">
      <c r="A86" s="83" t="s">
        <v>96</v>
      </c>
      <c r="B86" s="388" t="s">
        <v>258</v>
      </c>
      <c r="C86" s="389"/>
      <c r="D86" s="389"/>
      <c r="E86" s="389"/>
      <c r="F86" s="389"/>
      <c r="G86" s="390"/>
      <c r="H86" s="102">
        <f>H87</f>
        <v>463.3</v>
      </c>
      <c r="I86" s="102">
        <f>I87</f>
        <v>463.3</v>
      </c>
      <c r="J86" s="237"/>
      <c r="K86" s="237"/>
      <c r="L86" s="237"/>
      <c r="M86" s="237"/>
      <c r="N86" s="237"/>
      <c r="O86" s="237"/>
      <c r="P86" s="237"/>
      <c r="Q86" s="237"/>
      <c r="R86" s="237"/>
    </row>
    <row r="87" spans="1:18" ht="54.6" customHeight="1" x14ac:dyDescent="0.2">
      <c r="A87" s="83" t="s">
        <v>97</v>
      </c>
      <c r="B87" s="388" t="s">
        <v>259</v>
      </c>
      <c r="C87" s="389"/>
      <c r="D87" s="389"/>
      <c r="E87" s="389"/>
      <c r="F87" s="389"/>
      <c r="G87" s="390"/>
      <c r="H87" s="102">
        <v>463.3</v>
      </c>
      <c r="I87" s="102">
        <v>463.3</v>
      </c>
      <c r="J87" s="237"/>
      <c r="K87" s="237"/>
      <c r="L87" s="237"/>
      <c r="M87" s="237"/>
      <c r="N87" s="237"/>
      <c r="O87" s="237"/>
      <c r="P87" s="237"/>
      <c r="Q87" s="237"/>
      <c r="R87" s="237"/>
    </row>
    <row r="88" spans="1:18" ht="35.450000000000003" customHeight="1" x14ac:dyDescent="0.2">
      <c r="A88" s="74" t="s">
        <v>142</v>
      </c>
      <c r="B88" s="388" t="s">
        <v>284</v>
      </c>
      <c r="C88" s="389"/>
      <c r="D88" s="389"/>
      <c r="E88" s="389"/>
      <c r="F88" s="389"/>
      <c r="G88" s="390"/>
      <c r="H88" s="102">
        <f>H89</f>
        <v>0</v>
      </c>
      <c r="I88" s="102">
        <f>I89</f>
        <v>0</v>
      </c>
      <c r="J88" s="237"/>
      <c r="K88" s="237"/>
      <c r="L88" s="237"/>
      <c r="M88" s="237"/>
      <c r="N88" s="237"/>
      <c r="O88" s="237"/>
      <c r="P88" s="237"/>
      <c r="Q88" s="237"/>
      <c r="R88" s="237"/>
    </row>
    <row r="89" spans="1:18" ht="35.450000000000003" customHeight="1" x14ac:dyDescent="0.2">
      <c r="A89" s="240" t="s">
        <v>143</v>
      </c>
      <c r="B89" s="404" t="s">
        <v>285</v>
      </c>
      <c r="C89" s="405"/>
      <c r="D89" s="405"/>
      <c r="E89" s="405"/>
      <c r="F89" s="405"/>
      <c r="G89" s="406"/>
      <c r="H89" s="236">
        <v>0</v>
      </c>
      <c r="I89" s="236">
        <v>0</v>
      </c>
      <c r="J89" s="237"/>
      <c r="K89" s="237"/>
      <c r="L89" s="237"/>
      <c r="M89" s="237"/>
      <c r="N89" s="237"/>
      <c r="O89" s="237"/>
      <c r="P89" s="237"/>
      <c r="Q89" s="237"/>
      <c r="R89" s="237"/>
    </row>
    <row r="90" spans="1:18" ht="19.5" customHeight="1" x14ac:dyDescent="0.2">
      <c r="A90" s="74" t="s">
        <v>148</v>
      </c>
      <c r="B90" s="388" t="s">
        <v>390</v>
      </c>
      <c r="C90" s="389"/>
      <c r="D90" s="389"/>
      <c r="E90" s="389"/>
      <c r="F90" s="389"/>
      <c r="G90" s="390"/>
      <c r="H90" s="102">
        <f>H91</f>
        <v>0</v>
      </c>
      <c r="I90" s="102">
        <f>I91</f>
        <v>0</v>
      </c>
      <c r="J90" s="237"/>
      <c r="K90" s="237"/>
      <c r="L90" s="237"/>
      <c r="M90" s="237"/>
      <c r="N90" s="237"/>
      <c r="O90" s="237"/>
      <c r="P90" s="237"/>
      <c r="Q90" s="237"/>
      <c r="R90" s="237"/>
    </row>
    <row r="91" spans="1:18" ht="30.75" customHeight="1" x14ac:dyDescent="0.2">
      <c r="A91" s="74" t="s">
        <v>149</v>
      </c>
      <c r="B91" s="388" t="s">
        <v>338</v>
      </c>
      <c r="C91" s="389"/>
      <c r="D91" s="389"/>
      <c r="E91" s="389"/>
      <c r="F91" s="389"/>
      <c r="G91" s="390"/>
      <c r="H91" s="102"/>
      <c r="I91" s="102"/>
      <c r="J91" s="237"/>
      <c r="K91" s="237"/>
      <c r="L91" s="237"/>
      <c r="M91" s="237"/>
      <c r="N91" s="237"/>
      <c r="O91" s="237"/>
      <c r="P91" s="237"/>
      <c r="Q91" s="237"/>
      <c r="R91" s="237"/>
    </row>
    <row r="92" spans="1:18" s="87" customFormat="1" ht="25.15" customHeight="1" x14ac:dyDescent="0.25">
      <c r="A92" s="86" t="s">
        <v>65</v>
      </c>
      <c r="B92" s="401"/>
      <c r="C92" s="402"/>
      <c r="D92" s="402"/>
      <c r="E92" s="402"/>
      <c r="F92" s="402"/>
      <c r="G92" s="403"/>
      <c r="H92" s="164">
        <f>H71+H13</f>
        <v>35550.400000000001</v>
      </c>
      <c r="I92" s="164">
        <f>I71+I13</f>
        <v>37921</v>
      </c>
    </row>
    <row r="93" spans="1:18" s="87" customFormat="1" ht="35.450000000000003" customHeight="1" x14ac:dyDescent="0.25">
      <c r="A93" s="122"/>
      <c r="B93" s="123"/>
      <c r="C93" s="123"/>
      <c r="D93" s="123"/>
      <c r="E93" s="123"/>
      <c r="F93" s="123"/>
      <c r="G93" s="123"/>
      <c r="H93" s="165"/>
      <c r="I93" s="225"/>
    </row>
    <row r="94" spans="1:18" s="87" customFormat="1" ht="35.450000000000003" customHeight="1" x14ac:dyDescent="0.25">
      <c r="A94" s="122"/>
      <c r="B94" s="123"/>
      <c r="C94" s="123"/>
      <c r="D94" s="123"/>
      <c r="E94" s="123"/>
      <c r="F94" s="123"/>
      <c r="G94" s="123"/>
      <c r="H94" s="165"/>
      <c r="I94" s="199"/>
      <c r="J94" s="199"/>
    </row>
    <row r="95" spans="1:18" ht="12.75" customHeight="1" thickBot="1" x14ac:dyDescent="0.25"/>
    <row r="96" spans="1:18" s="49" customFormat="1" ht="43.9" customHeight="1" thickBot="1" x14ac:dyDescent="0.25">
      <c r="A96" s="55" t="s">
        <v>8</v>
      </c>
      <c r="B96" s="56" t="s">
        <v>49</v>
      </c>
      <c r="C96" s="56" t="s">
        <v>3</v>
      </c>
      <c r="D96" s="56" t="s">
        <v>7</v>
      </c>
      <c r="E96" s="56" t="s">
        <v>38</v>
      </c>
      <c r="F96" s="56" t="s">
        <v>39</v>
      </c>
      <c r="G96" s="56" t="s">
        <v>130</v>
      </c>
      <c r="H96" s="354" t="str">
        <f>H12</f>
        <v>Утвержденный план 2015</v>
      </c>
      <c r="I96" s="64">
        <v>2016</v>
      </c>
    </row>
    <row r="97" spans="1:20" s="87" customFormat="1" ht="21.75" customHeight="1" x14ac:dyDescent="0.25">
      <c r="A97" s="86" t="s">
        <v>78</v>
      </c>
      <c r="B97" s="401"/>
      <c r="C97" s="402"/>
      <c r="D97" s="402"/>
      <c r="E97" s="402"/>
      <c r="F97" s="402"/>
      <c r="G97" s="403"/>
      <c r="H97" s="164">
        <f>H98+H254</f>
        <v>38030.115399999995</v>
      </c>
      <c r="I97" s="164">
        <f>I98+I254</f>
        <v>39550.448399999994</v>
      </c>
    </row>
    <row r="98" spans="1:20" s="49" customFormat="1" ht="35.450000000000003" customHeight="1" x14ac:dyDescent="0.25">
      <c r="A98" s="148" t="s">
        <v>51</v>
      </c>
      <c r="B98" s="57">
        <v>734</v>
      </c>
      <c r="C98" s="58"/>
      <c r="D98" s="58"/>
      <c r="E98" s="88"/>
      <c r="F98" s="58"/>
      <c r="G98" s="58"/>
      <c r="H98" s="121">
        <f>H99+H150+H162+H193+H239+H246</f>
        <v>26996.145</v>
      </c>
      <c r="I98" s="121">
        <f>I99+I150+I162+I193+I239+I246</f>
        <v>28226.877999999997</v>
      </c>
      <c r="K98" s="49" t="s">
        <v>79</v>
      </c>
    </row>
    <row r="99" spans="1:20" s="49" customFormat="1" ht="22.15" customHeight="1" x14ac:dyDescent="0.25">
      <c r="A99" s="148" t="s">
        <v>0</v>
      </c>
      <c r="B99" s="58">
        <v>734</v>
      </c>
      <c r="C99" s="58" t="s">
        <v>9</v>
      </c>
      <c r="D99" s="58" t="s">
        <v>108</v>
      </c>
      <c r="E99" s="58" t="s">
        <v>107</v>
      </c>
      <c r="F99" s="58" t="s">
        <v>40</v>
      </c>
      <c r="G99" s="58" t="s">
        <v>40</v>
      </c>
      <c r="H99" s="121">
        <f>H100+H110+H114+H139+H144</f>
        <v>21426.244999999999</v>
      </c>
      <c r="I99" s="121">
        <f>I100+I110+I114+I139+I144</f>
        <v>21686.244999999999</v>
      </c>
    </row>
    <row r="100" spans="1:20" s="49" customFormat="1" ht="58.5" customHeight="1" x14ac:dyDescent="0.25">
      <c r="A100" s="148" t="s">
        <v>144</v>
      </c>
      <c r="B100" s="247">
        <v>734</v>
      </c>
      <c r="C100" s="247" t="s">
        <v>9</v>
      </c>
      <c r="D100" s="247" t="s">
        <v>22</v>
      </c>
      <c r="E100" s="247" t="s">
        <v>107</v>
      </c>
      <c r="F100" s="247" t="s">
        <v>40</v>
      </c>
      <c r="G100" s="247" t="s">
        <v>40</v>
      </c>
      <c r="H100" s="248">
        <f>H101</f>
        <v>1849.7</v>
      </c>
      <c r="I100" s="248">
        <f>I101</f>
        <v>1849.7</v>
      </c>
    </row>
    <row r="101" spans="1:20" s="89" customFormat="1" ht="25.5" customHeight="1" x14ac:dyDescent="0.2">
      <c r="A101" s="106" t="s">
        <v>408</v>
      </c>
      <c r="B101" s="149">
        <v>734</v>
      </c>
      <c r="C101" s="149" t="s">
        <v>9</v>
      </c>
      <c r="D101" s="149" t="s">
        <v>22</v>
      </c>
      <c r="E101" s="149" t="s">
        <v>407</v>
      </c>
      <c r="F101" s="149" t="s">
        <v>40</v>
      </c>
      <c r="G101" s="149" t="s">
        <v>40</v>
      </c>
      <c r="H101" s="153">
        <f>H102+H106</f>
        <v>1849.7</v>
      </c>
      <c r="I101" s="153">
        <f>I102+I106</f>
        <v>1849.7</v>
      </c>
    </row>
    <row r="102" spans="1:20" ht="36" customHeight="1" x14ac:dyDescent="0.2">
      <c r="A102" s="34" t="s">
        <v>406</v>
      </c>
      <c r="B102" s="60">
        <v>734</v>
      </c>
      <c r="C102" s="60" t="s">
        <v>9</v>
      </c>
      <c r="D102" s="60" t="s">
        <v>22</v>
      </c>
      <c r="E102" s="60" t="s">
        <v>407</v>
      </c>
      <c r="F102" s="235" t="s">
        <v>403</v>
      </c>
      <c r="G102" s="60" t="s">
        <v>40</v>
      </c>
      <c r="H102" s="167">
        <f>+H103+H106+H109</f>
        <v>1849.7</v>
      </c>
      <c r="I102" s="167">
        <f>+I103+I106+I109</f>
        <v>1849.7</v>
      </c>
    </row>
    <row r="103" spans="1:20" ht="36" customHeight="1" x14ac:dyDescent="0.2">
      <c r="A103" s="331" t="s">
        <v>453</v>
      </c>
      <c r="B103" s="61">
        <v>734</v>
      </c>
      <c r="C103" s="61" t="s">
        <v>9</v>
      </c>
      <c r="D103" s="61" t="s">
        <v>22</v>
      </c>
      <c r="E103" s="61" t="s">
        <v>407</v>
      </c>
      <c r="F103" s="338" t="s">
        <v>403</v>
      </c>
      <c r="G103" s="61" t="s">
        <v>29</v>
      </c>
      <c r="H103" s="333">
        <f>H104+H105</f>
        <v>1849.7</v>
      </c>
      <c r="I103" s="333">
        <f>I104+I105</f>
        <v>1849.7</v>
      </c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</row>
    <row r="104" spans="1:20" ht="24" customHeight="1" x14ac:dyDescent="0.2">
      <c r="A104" s="34" t="s">
        <v>12</v>
      </c>
      <c r="B104" s="60">
        <v>734</v>
      </c>
      <c r="C104" s="60" t="s">
        <v>9</v>
      </c>
      <c r="D104" s="60" t="s">
        <v>22</v>
      </c>
      <c r="E104" s="60" t="s">
        <v>407</v>
      </c>
      <c r="F104" s="235" t="s">
        <v>403</v>
      </c>
      <c r="G104" s="60" t="s">
        <v>30</v>
      </c>
      <c r="H104" s="102">
        <v>1575.4</v>
      </c>
      <c r="I104" s="102">
        <v>1575.4</v>
      </c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</row>
    <row r="105" spans="1:20" ht="27" customHeight="1" x14ac:dyDescent="0.2">
      <c r="A105" s="34" t="s">
        <v>345</v>
      </c>
      <c r="B105" s="60">
        <v>734</v>
      </c>
      <c r="C105" s="60" t="s">
        <v>9</v>
      </c>
      <c r="D105" s="60" t="s">
        <v>22</v>
      </c>
      <c r="E105" s="60" t="s">
        <v>407</v>
      </c>
      <c r="F105" s="235" t="s">
        <v>403</v>
      </c>
      <c r="G105" s="60" t="s">
        <v>42</v>
      </c>
      <c r="H105" s="102">
        <v>274.3</v>
      </c>
      <c r="I105" s="102">
        <v>274.3</v>
      </c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</row>
    <row r="106" spans="1:20" ht="36.75" customHeight="1" x14ac:dyDescent="0.2">
      <c r="A106" s="331" t="s">
        <v>405</v>
      </c>
      <c r="B106" s="61">
        <v>734</v>
      </c>
      <c r="C106" s="61" t="s">
        <v>9</v>
      </c>
      <c r="D106" s="61" t="s">
        <v>22</v>
      </c>
      <c r="E106" s="61" t="s">
        <v>407</v>
      </c>
      <c r="F106" s="338" t="s">
        <v>404</v>
      </c>
      <c r="G106" s="61" t="s">
        <v>46</v>
      </c>
      <c r="H106" s="332">
        <f>H107+H108+H109</f>
        <v>0</v>
      </c>
      <c r="I106" s="332">
        <f>I107+I108+I109</f>
        <v>0</v>
      </c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</row>
    <row r="107" spans="1:20" ht="27" customHeight="1" x14ac:dyDescent="0.2">
      <c r="A107" s="234" t="s">
        <v>10</v>
      </c>
      <c r="B107" s="235">
        <v>734</v>
      </c>
      <c r="C107" s="235" t="s">
        <v>9</v>
      </c>
      <c r="D107" s="235" t="s">
        <v>22</v>
      </c>
      <c r="E107" s="60" t="s">
        <v>407</v>
      </c>
      <c r="F107" s="235" t="s">
        <v>404</v>
      </c>
      <c r="G107" s="235" t="s">
        <v>41</v>
      </c>
      <c r="H107" s="236"/>
      <c r="I107" s="237"/>
      <c r="J107" s="296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</row>
    <row r="108" spans="1:20" ht="27" customHeight="1" x14ac:dyDescent="0.2">
      <c r="A108" s="34" t="s">
        <v>345</v>
      </c>
      <c r="B108" s="60">
        <v>734</v>
      </c>
      <c r="C108" s="60" t="s">
        <v>9</v>
      </c>
      <c r="D108" s="60" t="s">
        <v>22</v>
      </c>
      <c r="E108" s="60" t="s">
        <v>407</v>
      </c>
      <c r="F108" s="235" t="s">
        <v>404</v>
      </c>
      <c r="G108" s="60" t="s">
        <v>42</v>
      </c>
      <c r="H108" s="236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</row>
    <row r="109" spans="1:20" ht="27" customHeight="1" x14ac:dyDescent="0.2">
      <c r="A109" s="234" t="s">
        <v>15</v>
      </c>
      <c r="B109" s="235">
        <v>734</v>
      </c>
      <c r="C109" s="235" t="s">
        <v>9</v>
      </c>
      <c r="D109" s="235" t="s">
        <v>22</v>
      </c>
      <c r="E109" s="60" t="s">
        <v>407</v>
      </c>
      <c r="F109" s="235" t="s">
        <v>404</v>
      </c>
      <c r="G109" s="235" t="s">
        <v>33</v>
      </c>
      <c r="H109" s="236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</row>
    <row r="110" spans="1:20" ht="84.75" customHeight="1" x14ac:dyDescent="0.25">
      <c r="A110" s="154" t="s">
        <v>153</v>
      </c>
      <c r="B110" s="155">
        <v>734</v>
      </c>
      <c r="C110" s="155" t="s">
        <v>9</v>
      </c>
      <c r="D110" s="155" t="s">
        <v>26</v>
      </c>
      <c r="E110" s="155" t="s">
        <v>4</v>
      </c>
      <c r="F110" s="155" t="s">
        <v>40</v>
      </c>
      <c r="G110" s="155" t="s">
        <v>40</v>
      </c>
      <c r="H110" s="170">
        <f>+H111</f>
        <v>0</v>
      </c>
      <c r="I110" s="170">
        <f>+I111</f>
        <v>180</v>
      </c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</row>
    <row r="111" spans="1:20" ht="27" customHeight="1" x14ac:dyDescent="0.2">
      <c r="A111" s="34" t="s">
        <v>408</v>
      </c>
      <c r="B111" s="60">
        <v>734</v>
      </c>
      <c r="C111" s="60" t="s">
        <v>9</v>
      </c>
      <c r="D111" s="60" t="s">
        <v>26</v>
      </c>
      <c r="E111" s="60" t="s">
        <v>407</v>
      </c>
      <c r="F111" s="60" t="s">
        <v>40</v>
      </c>
      <c r="G111" s="60" t="s">
        <v>40</v>
      </c>
      <c r="H111" s="102">
        <f>H112</f>
        <v>0</v>
      </c>
      <c r="I111" s="102">
        <f>I112</f>
        <v>180</v>
      </c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</row>
    <row r="112" spans="1:20" ht="50.25" customHeight="1" x14ac:dyDescent="0.2">
      <c r="A112" s="34" t="s">
        <v>410</v>
      </c>
      <c r="B112" s="60">
        <v>734</v>
      </c>
      <c r="C112" s="60" t="s">
        <v>9</v>
      </c>
      <c r="D112" s="60" t="s">
        <v>26</v>
      </c>
      <c r="E112" s="60" t="s">
        <v>407</v>
      </c>
      <c r="F112" s="235" t="s">
        <v>409</v>
      </c>
      <c r="G112" s="60" t="s">
        <v>40</v>
      </c>
      <c r="H112" s="102">
        <f>H113</f>
        <v>0</v>
      </c>
      <c r="I112" s="102">
        <f>I113</f>
        <v>180</v>
      </c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</row>
    <row r="113" spans="1:20" ht="20.45" customHeight="1" x14ac:dyDescent="0.2">
      <c r="A113" s="34" t="s">
        <v>180</v>
      </c>
      <c r="B113" s="60">
        <v>734</v>
      </c>
      <c r="C113" s="60" t="s">
        <v>9</v>
      </c>
      <c r="D113" s="60" t="s">
        <v>26</v>
      </c>
      <c r="E113" s="60" t="s">
        <v>407</v>
      </c>
      <c r="F113" s="235" t="s">
        <v>409</v>
      </c>
      <c r="G113" s="60" t="s">
        <v>35</v>
      </c>
      <c r="H113" s="102"/>
      <c r="I113" s="102">
        <f>15*12*1</f>
        <v>180</v>
      </c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</row>
    <row r="114" spans="1:20" ht="77.25" customHeight="1" x14ac:dyDescent="0.25">
      <c r="A114" s="154" t="s">
        <v>100</v>
      </c>
      <c r="B114" s="155">
        <v>734</v>
      </c>
      <c r="C114" s="155" t="s">
        <v>9</v>
      </c>
      <c r="D114" s="155" t="s">
        <v>21</v>
      </c>
      <c r="E114" s="155" t="s">
        <v>4</v>
      </c>
      <c r="F114" s="155" t="s">
        <v>40</v>
      </c>
      <c r="G114" s="155" t="s">
        <v>40</v>
      </c>
      <c r="H114" s="170">
        <f>+H115</f>
        <v>19476.544999999998</v>
      </c>
      <c r="I114" s="170">
        <f>+I115</f>
        <v>19556.544999999998</v>
      </c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</row>
    <row r="115" spans="1:20" ht="27" customHeight="1" x14ac:dyDescent="0.2">
      <c r="A115" s="34" t="s">
        <v>408</v>
      </c>
      <c r="B115" s="60">
        <v>734</v>
      </c>
      <c r="C115" s="60" t="s">
        <v>9</v>
      </c>
      <c r="D115" s="60" t="s">
        <v>21</v>
      </c>
      <c r="E115" s="60" t="s">
        <v>407</v>
      </c>
      <c r="F115" s="235" t="s">
        <v>40</v>
      </c>
      <c r="G115" s="60" t="s">
        <v>40</v>
      </c>
      <c r="H115" s="102">
        <f>H116+H119+H126+H124+H137</f>
        <v>19476.544999999998</v>
      </c>
      <c r="I115" s="102">
        <f>I116+I119+I126+I124+I137</f>
        <v>19556.544999999998</v>
      </c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</row>
    <row r="116" spans="1:20" ht="36" customHeight="1" x14ac:dyDescent="0.2">
      <c r="A116" s="331" t="s">
        <v>406</v>
      </c>
      <c r="B116" s="61">
        <v>734</v>
      </c>
      <c r="C116" s="61" t="s">
        <v>9</v>
      </c>
      <c r="D116" s="61" t="s">
        <v>21</v>
      </c>
      <c r="E116" s="61" t="s">
        <v>407</v>
      </c>
      <c r="F116" s="338" t="s">
        <v>403</v>
      </c>
      <c r="G116" s="61" t="s">
        <v>40</v>
      </c>
      <c r="H116" s="332">
        <f>H117+H118</f>
        <v>19396.544999999998</v>
      </c>
      <c r="I116" s="332">
        <f>I117+I118</f>
        <v>19396.544999999998</v>
      </c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</row>
    <row r="117" spans="1:20" ht="21.75" customHeight="1" x14ac:dyDescent="0.2">
      <c r="A117" s="34" t="s">
        <v>12</v>
      </c>
      <c r="B117" s="60">
        <v>734</v>
      </c>
      <c r="C117" s="60" t="s">
        <v>9</v>
      </c>
      <c r="D117" s="60" t="s">
        <v>21</v>
      </c>
      <c r="E117" s="60" t="s">
        <v>407</v>
      </c>
      <c r="F117" s="338" t="s">
        <v>403</v>
      </c>
      <c r="G117" s="60" t="s">
        <v>30</v>
      </c>
      <c r="H117" s="102">
        <v>14897.5</v>
      </c>
      <c r="I117" s="102">
        <v>14897.5</v>
      </c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</row>
    <row r="118" spans="1:20" ht="25.5" customHeight="1" x14ac:dyDescent="0.2">
      <c r="A118" s="34" t="s">
        <v>345</v>
      </c>
      <c r="B118" s="60">
        <v>734</v>
      </c>
      <c r="C118" s="60" t="s">
        <v>9</v>
      </c>
      <c r="D118" s="60" t="s">
        <v>21</v>
      </c>
      <c r="E118" s="60" t="s">
        <v>407</v>
      </c>
      <c r="F118" s="338" t="s">
        <v>403</v>
      </c>
      <c r="G118" s="60" t="s">
        <v>42</v>
      </c>
      <c r="H118" s="102">
        <f>H117*0.302</f>
        <v>4499.0450000000001</v>
      </c>
      <c r="I118" s="102">
        <f>I117*0.302</f>
        <v>4499.0450000000001</v>
      </c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</row>
    <row r="119" spans="1:20" ht="37.5" customHeight="1" x14ac:dyDescent="0.2">
      <c r="A119" s="331" t="s">
        <v>405</v>
      </c>
      <c r="B119" s="61">
        <v>734</v>
      </c>
      <c r="C119" s="61" t="s">
        <v>9</v>
      </c>
      <c r="D119" s="61" t="s">
        <v>21</v>
      </c>
      <c r="E119" s="61" t="s">
        <v>407</v>
      </c>
      <c r="F119" s="338" t="s">
        <v>404</v>
      </c>
      <c r="G119" s="61" t="s">
        <v>40</v>
      </c>
      <c r="H119" s="332">
        <f>SUM(H120:H123)</f>
        <v>0</v>
      </c>
      <c r="I119" s="332">
        <f>SUM(I120:I123)</f>
        <v>0</v>
      </c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</row>
    <row r="120" spans="1:20" ht="35.450000000000003" customHeight="1" x14ac:dyDescent="0.2">
      <c r="A120" s="34" t="s">
        <v>10</v>
      </c>
      <c r="B120" s="60">
        <v>734</v>
      </c>
      <c r="C120" s="60" t="s">
        <v>9</v>
      </c>
      <c r="D120" s="60" t="s">
        <v>21</v>
      </c>
      <c r="E120" s="60" t="s">
        <v>407</v>
      </c>
      <c r="F120" s="338" t="s">
        <v>404</v>
      </c>
      <c r="G120" s="60" t="s">
        <v>41</v>
      </c>
      <c r="H120" s="102"/>
      <c r="I120" s="102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</row>
    <row r="121" spans="1:20" ht="35.450000000000003" customHeight="1" x14ac:dyDescent="0.2">
      <c r="A121" s="34" t="s">
        <v>345</v>
      </c>
      <c r="B121" s="60" t="s">
        <v>81</v>
      </c>
      <c r="C121" s="60" t="s">
        <v>9</v>
      </c>
      <c r="D121" s="60" t="s">
        <v>21</v>
      </c>
      <c r="E121" s="60" t="s">
        <v>407</v>
      </c>
      <c r="F121" s="338" t="s">
        <v>404</v>
      </c>
      <c r="G121" s="60" t="s">
        <v>42</v>
      </c>
      <c r="H121" s="236"/>
      <c r="I121" s="236"/>
      <c r="J121" s="237"/>
      <c r="K121" s="237"/>
      <c r="L121" s="241"/>
      <c r="M121" s="237"/>
      <c r="N121" s="237"/>
      <c r="O121" s="237"/>
      <c r="P121" s="237"/>
      <c r="Q121" s="237"/>
      <c r="R121" s="237"/>
      <c r="S121" s="237"/>
      <c r="T121" s="237"/>
    </row>
    <row r="122" spans="1:20" ht="35.450000000000003" customHeight="1" x14ac:dyDescent="0.2">
      <c r="A122" s="34" t="s">
        <v>180</v>
      </c>
      <c r="B122" s="60">
        <v>734</v>
      </c>
      <c r="C122" s="60" t="s">
        <v>9</v>
      </c>
      <c r="D122" s="60" t="s">
        <v>21</v>
      </c>
      <c r="E122" s="60" t="s">
        <v>407</v>
      </c>
      <c r="F122" s="338" t="s">
        <v>404</v>
      </c>
      <c r="G122" s="60" t="s">
        <v>35</v>
      </c>
      <c r="H122" s="102"/>
      <c r="I122" s="102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</row>
    <row r="123" spans="1:20" ht="35.450000000000003" customHeight="1" x14ac:dyDescent="0.2">
      <c r="A123" s="34" t="s">
        <v>6</v>
      </c>
      <c r="B123" s="60">
        <v>734</v>
      </c>
      <c r="C123" s="60" t="s">
        <v>9</v>
      </c>
      <c r="D123" s="60" t="s">
        <v>21</v>
      </c>
      <c r="E123" s="60" t="s">
        <v>407</v>
      </c>
      <c r="F123" s="235" t="s">
        <v>404</v>
      </c>
      <c r="G123" s="60" t="s">
        <v>43</v>
      </c>
      <c r="H123" s="102"/>
      <c r="I123" s="102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</row>
    <row r="124" spans="1:20" ht="63" customHeight="1" x14ac:dyDescent="0.2">
      <c r="A124" s="331" t="s">
        <v>410</v>
      </c>
      <c r="B124" s="61" t="s">
        <v>81</v>
      </c>
      <c r="C124" s="61" t="s">
        <v>9</v>
      </c>
      <c r="D124" s="61" t="s">
        <v>21</v>
      </c>
      <c r="E124" s="61" t="s">
        <v>407</v>
      </c>
      <c r="F124" s="338" t="s">
        <v>409</v>
      </c>
      <c r="G124" s="61" t="s">
        <v>40</v>
      </c>
      <c r="H124" s="332"/>
      <c r="I124" s="332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</row>
    <row r="125" spans="1:20" ht="24" customHeight="1" x14ac:dyDescent="0.2">
      <c r="A125" s="34" t="s">
        <v>180</v>
      </c>
      <c r="B125" s="60" t="s">
        <v>81</v>
      </c>
      <c r="C125" s="60" t="s">
        <v>9</v>
      </c>
      <c r="D125" s="60" t="s">
        <v>21</v>
      </c>
      <c r="E125" s="60" t="s">
        <v>407</v>
      </c>
      <c r="F125" s="235" t="s">
        <v>409</v>
      </c>
      <c r="G125" s="60" t="s">
        <v>35</v>
      </c>
      <c r="H125" s="102"/>
      <c r="I125" s="102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</row>
    <row r="126" spans="1:20" ht="36.75" customHeight="1" x14ac:dyDescent="0.2">
      <c r="A126" s="331" t="s">
        <v>412</v>
      </c>
      <c r="B126" s="61">
        <v>734</v>
      </c>
      <c r="C126" s="61" t="s">
        <v>9</v>
      </c>
      <c r="D126" s="61" t="s">
        <v>21</v>
      </c>
      <c r="E126" s="61" t="s">
        <v>407</v>
      </c>
      <c r="F126" s="338" t="s">
        <v>411</v>
      </c>
      <c r="G126" s="61" t="s">
        <v>40</v>
      </c>
      <c r="H126" s="332">
        <f>H127+H134</f>
        <v>80</v>
      </c>
      <c r="I126" s="332">
        <f>I127+I134</f>
        <v>160</v>
      </c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</row>
    <row r="127" spans="1:20" ht="36.75" customHeight="1" x14ac:dyDescent="0.2">
      <c r="A127" s="34" t="s">
        <v>45</v>
      </c>
      <c r="B127" s="60" t="s">
        <v>81</v>
      </c>
      <c r="C127" s="60" t="s">
        <v>9</v>
      </c>
      <c r="D127" s="60" t="s">
        <v>21</v>
      </c>
      <c r="E127" s="60" t="s">
        <v>407</v>
      </c>
      <c r="F127" s="338" t="s">
        <v>411</v>
      </c>
      <c r="G127" s="60" t="s">
        <v>46</v>
      </c>
      <c r="H127" s="102">
        <f>H128+H129+H130+H131+H132+H133</f>
        <v>80</v>
      </c>
      <c r="I127" s="102">
        <f>I128+I129+I130+I131+I132+I133</f>
        <v>160</v>
      </c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</row>
    <row r="128" spans="1:20" ht="35.450000000000003" customHeight="1" x14ac:dyDescent="0.2">
      <c r="A128" s="234" t="s">
        <v>14</v>
      </c>
      <c r="B128" s="235">
        <v>734</v>
      </c>
      <c r="C128" s="235" t="s">
        <v>9</v>
      </c>
      <c r="D128" s="235" t="s">
        <v>21</v>
      </c>
      <c r="E128" s="60" t="s">
        <v>407</v>
      </c>
      <c r="F128" s="338" t="s">
        <v>411</v>
      </c>
      <c r="G128" s="235" t="s">
        <v>32</v>
      </c>
      <c r="H128" s="236"/>
      <c r="I128" s="236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</row>
    <row r="129" spans="1:20" ht="35.450000000000003" customHeight="1" x14ac:dyDescent="0.2">
      <c r="A129" s="234" t="s">
        <v>16</v>
      </c>
      <c r="B129" s="235" t="s">
        <v>81</v>
      </c>
      <c r="C129" s="235" t="s">
        <v>9</v>
      </c>
      <c r="D129" s="235" t="s">
        <v>21</v>
      </c>
      <c r="E129" s="60" t="s">
        <v>407</v>
      </c>
      <c r="F129" s="338" t="s">
        <v>411</v>
      </c>
      <c r="G129" s="235" t="s">
        <v>428</v>
      </c>
      <c r="H129" s="236">
        <v>80</v>
      </c>
      <c r="I129" s="236">
        <v>160</v>
      </c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</row>
    <row r="130" spans="1:20" ht="35.450000000000003" customHeight="1" x14ac:dyDescent="0.2">
      <c r="A130" s="34" t="s">
        <v>260</v>
      </c>
      <c r="B130" s="60">
        <v>734</v>
      </c>
      <c r="C130" s="60" t="s">
        <v>9</v>
      </c>
      <c r="D130" s="60" t="s">
        <v>21</v>
      </c>
      <c r="E130" s="60" t="s">
        <v>407</v>
      </c>
      <c r="F130" s="338" t="s">
        <v>411</v>
      </c>
      <c r="G130" s="60" t="s">
        <v>5</v>
      </c>
      <c r="H130" s="102"/>
      <c r="I130" s="102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</row>
    <row r="131" spans="1:20" ht="35.450000000000003" customHeight="1" x14ac:dyDescent="0.2">
      <c r="A131" s="34" t="s">
        <v>347</v>
      </c>
      <c r="B131" s="60">
        <v>734</v>
      </c>
      <c r="C131" s="60" t="s">
        <v>9</v>
      </c>
      <c r="D131" s="60" t="s">
        <v>21</v>
      </c>
      <c r="E131" s="60" t="s">
        <v>407</v>
      </c>
      <c r="F131" s="338" t="s">
        <v>411</v>
      </c>
      <c r="G131" s="60" t="s">
        <v>34</v>
      </c>
      <c r="H131" s="102"/>
      <c r="I131" s="102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</row>
    <row r="132" spans="1:20" ht="35.450000000000003" customHeight="1" x14ac:dyDescent="0.2">
      <c r="A132" s="34" t="s">
        <v>180</v>
      </c>
      <c r="B132" s="60" t="s">
        <v>81</v>
      </c>
      <c r="C132" s="60" t="s">
        <v>9</v>
      </c>
      <c r="D132" s="60" t="s">
        <v>21</v>
      </c>
      <c r="E132" s="60" t="s">
        <v>407</v>
      </c>
      <c r="F132" s="338" t="s">
        <v>411</v>
      </c>
      <c r="G132" s="60" t="s">
        <v>35</v>
      </c>
      <c r="H132" s="102"/>
      <c r="I132" s="102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</row>
    <row r="133" spans="1:20" ht="35.450000000000003" customHeight="1" x14ac:dyDescent="0.2">
      <c r="A133" s="34" t="s">
        <v>6</v>
      </c>
      <c r="B133" s="60" t="s">
        <v>81</v>
      </c>
      <c r="C133" s="60" t="s">
        <v>9</v>
      </c>
      <c r="D133" s="60" t="s">
        <v>21</v>
      </c>
      <c r="E133" s="60" t="s">
        <v>407</v>
      </c>
      <c r="F133" s="338" t="s">
        <v>411</v>
      </c>
      <c r="G133" s="60" t="s">
        <v>43</v>
      </c>
      <c r="H133" s="102"/>
      <c r="I133" s="102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</row>
    <row r="134" spans="1:20" ht="35.450000000000003" customHeight="1" x14ac:dyDescent="0.2">
      <c r="A134" s="34" t="s">
        <v>171</v>
      </c>
      <c r="B134" s="60">
        <v>734</v>
      </c>
      <c r="C134" s="60" t="s">
        <v>9</v>
      </c>
      <c r="D134" s="60" t="s">
        <v>21</v>
      </c>
      <c r="E134" s="60" t="s">
        <v>407</v>
      </c>
      <c r="F134" s="338" t="s">
        <v>411</v>
      </c>
      <c r="G134" s="60" t="s">
        <v>1</v>
      </c>
      <c r="H134" s="93">
        <f>H135+H136</f>
        <v>0</v>
      </c>
      <c r="I134" s="93">
        <f>I135+I136</f>
        <v>0</v>
      </c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</row>
    <row r="135" spans="1:20" ht="35.450000000000003" customHeight="1" x14ac:dyDescent="0.2">
      <c r="A135" s="34" t="s">
        <v>19</v>
      </c>
      <c r="B135" s="60">
        <v>734</v>
      </c>
      <c r="C135" s="60" t="s">
        <v>9</v>
      </c>
      <c r="D135" s="60" t="s">
        <v>21</v>
      </c>
      <c r="E135" s="60" t="s">
        <v>407</v>
      </c>
      <c r="F135" s="338" t="s">
        <v>411</v>
      </c>
      <c r="G135" s="60" t="s">
        <v>44</v>
      </c>
      <c r="H135" s="102"/>
      <c r="I135" s="102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</row>
    <row r="136" spans="1:20" ht="35.450000000000003" customHeight="1" x14ac:dyDescent="0.2">
      <c r="A136" s="34" t="s">
        <v>20</v>
      </c>
      <c r="B136" s="60">
        <v>734</v>
      </c>
      <c r="C136" s="60" t="s">
        <v>9</v>
      </c>
      <c r="D136" s="60" t="s">
        <v>21</v>
      </c>
      <c r="E136" s="60" t="s">
        <v>407</v>
      </c>
      <c r="F136" s="338" t="s">
        <v>411</v>
      </c>
      <c r="G136" s="60" t="s">
        <v>36</v>
      </c>
      <c r="H136" s="102"/>
      <c r="I136" s="102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</row>
    <row r="137" spans="1:20" ht="35.450000000000003" customHeight="1" x14ac:dyDescent="0.2">
      <c r="A137" s="34" t="s">
        <v>431</v>
      </c>
      <c r="B137" s="60" t="s">
        <v>81</v>
      </c>
      <c r="C137" s="60" t="s">
        <v>9</v>
      </c>
      <c r="D137" s="60" t="s">
        <v>21</v>
      </c>
      <c r="E137" s="60" t="s">
        <v>407</v>
      </c>
      <c r="F137" s="338" t="s">
        <v>430</v>
      </c>
      <c r="G137" s="60" t="s">
        <v>40</v>
      </c>
      <c r="H137" s="102">
        <f>H138</f>
        <v>0</v>
      </c>
      <c r="I137" s="102">
        <f>I138</f>
        <v>0</v>
      </c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</row>
    <row r="138" spans="1:20" ht="35.450000000000003" customHeight="1" x14ac:dyDescent="0.2">
      <c r="A138" s="34" t="s">
        <v>432</v>
      </c>
      <c r="B138" s="60" t="s">
        <v>81</v>
      </c>
      <c r="C138" s="60" t="s">
        <v>9</v>
      </c>
      <c r="D138" s="60" t="s">
        <v>21</v>
      </c>
      <c r="E138" s="60" t="s">
        <v>407</v>
      </c>
      <c r="F138" s="338" t="s">
        <v>429</v>
      </c>
      <c r="G138" s="60" t="s">
        <v>43</v>
      </c>
      <c r="H138" s="102"/>
      <c r="I138" s="102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</row>
    <row r="139" spans="1:20" ht="25.5" customHeight="1" x14ac:dyDescent="0.25">
      <c r="A139" s="154" t="s">
        <v>27</v>
      </c>
      <c r="B139" s="155">
        <v>734</v>
      </c>
      <c r="C139" s="155" t="s">
        <v>9</v>
      </c>
      <c r="D139" s="155" t="s">
        <v>82</v>
      </c>
      <c r="E139" s="155" t="s">
        <v>4</v>
      </c>
      <c r="F139" s="155" t="s">
        <v>40</v>
      </c>
      <c r="G139" s="155" t="s">
        <v>40</v>
      </c>
      <c r="H139" s="170">
        <f t="shared" ref="H139:I142" si="2">H140</f>
        <v>100</v>
      </c>
      <c r="I139" s="170">
        <f t="shared" si="2"/>
        <v>100</v>
      </c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</row>
    <row r="140" spans="1:20" ht="27.75" customHeight="1" x14ac:dyDescent="0.2">
      <c r="A140" s="34" t="s">
        <v>414</v>
      </c>
      <c r="B140" s="60">
        <v>734</v>
      </c>
      <c r="C140" s="60" t="s">
        <v>9</v>
      </c>
      <c r="D140" s="60" t="s">
        <v>82</v>
      </c>
      <c r="E140" s="60" t="s">
        <v>413</v>
      </c>
      <c r="F140" s="60" t="s">
        <v>40</v>
      </c>
      <c r="G140" s="60" t="s">
        <v>40</v>
      </c>
      <c r="H140" s="102">
        <f t="shared" si="2"/>
        <v>100</v>
      </c>
      <c r="I140" s="102">
        <f t="shared" si="2"/>
        <v>100</v>
      </c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</row>
    <row r="141" spans="1:20" ht="27" customHeight="1" x14ac:dyDescent="0.2">
      <c r="A141" s="34" t="s">
        <v>416</v>
      </c>
      <c r="B141" s="60">
        <v>734</v>
      </c>
      <c r="C141" s="60" t="s">
        <v>9</v>
      </c>
      <c r="D141" s="60" t="s">
        <v>82</v>
      </c>
      <c r="E141" s="60" t="s">
        <v>413</v>
      </c>
      <c r="F141" s="235" t="s">
        <v>415</v>
      </c>
      <c r="G141" s="60" t="s">
        <v>40</v>
      </c>
      <c r="H141" s="102">
        <f t="shared" si="2"/>
        <v>100</v>
      </c>
      <c r="I141" s="102">
        <f t="shared" si="2"/>
        <v>100</v>
      </c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</row>
    <row r="142" spans="1:20" ht="27.75" customHeight="1" x14ac:dyDescent="0.2">
      <c r="A142" s="34" t="s">
        <v>45</v>
      </c>
      <c r="B142" s="60">
        <v>734</v>
      </c>
      <c r="C142" s="60" t="s">
        <v>9</v>
      </c>
      <c r="D142" s="60" t="s">
        <v>82</v>
      </c>
      <c r="E142" s="60" t="s">
        <v>413</v>
      </c>
      <c r="F142" s="235" t="s">
        <v>415</v>
      </c>
      <c r="G142" s="31">
        <v>200</v>
      </c>
      <c r="H142" s="102">
        <f t="shared" si="2"/>
        <v>100</v>
      </c>
      <c r="I142" s="102">
        <f t="shared" si="2"/>
        <v>100</v>
      </c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</row>
    <row r="143" spans="1:20" ht="30.75" customHeight="1" x14ac:dyDescent="0.2">
      <c r="A143" s="34" t="s">
        <v>6</v>
      </c>
      <c r="B143" s="60">
        <v>734</v>
      </c>
      <c r="C143" s="60" t="s">
        <v>9</v>
      </c>
      <c r="D143" s="60" t="s">
        <v>82</v>
      </c>
      <c r="E143" s="60" t="s">
        <v>413</v>
      </c>
      <c r="F143" s="235" t="s">
        <v>415</v>
      </c>
      <c r="G143" s="31">
        <v>290</v>
      </c>
      <c r="H143" s="102">
        <v>100</v>
      </c>
      <c r="I143" s="102">
        <v>100</v>
      </c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</row>
    <row r="144" spans="1:20" ht="35.450000000000003" customHeight="1" x14ac:dyDescent="0.2">
      <c r="A144" s="175" t="s">
        <v>167</v>
      </c>
      <c r="B144" s="182">
        <v>734</v>
      </c>
      <c r="C144" s="182" t="s">
        <v>9</v>
      </c>
      <c r="D144" s="182" t="s">
        <v>168</v>
      </c>
      <c r="E144" s="190" t="s">
        <v>4</v>
      </c>
      <c r="F144" s="190" t="s">
        <v>40</v>
      </c>
      <c r="G144" s="190" t="s">
        <v>40</v>
      </c>
      <c r="H144" s="169">
        <f t="shared" ref="H144:I148" si="3">H145</f>
        <v>0</v>
      </c>
      <c r="I144" s="169">
        <f t="shared" si="3"/>
        <v>0</v>
      </c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</row>
    <row r="145" spans="1:20" ht="57" customHeight="1" x14ac:dyDescent="0.2">
      <c r="A145" s="179" t="s">
        <v>176</v>
      </c>
      <c r="B145" s="63">
        <v>734</v>
      </c>
      <c r="C145" s="63" t="s">
        <v>9</v>
      </c>
      <c r="D145" s="63" t="s">
        <v>168</v>
      </c>
      <c r="E145" s="171" t="s">
        <v>177</v>
      </c>
      <c r="F145" s="172" t="s">
        <v>40</v>
      </c>
      <c r="G145" s="172" t="s">
        <v>40</v>
      </c>
      <c r="H145" s="102">
        <f t="shared" si="3"/>
        <v>0</v>
      </c>
      <c r="I145" s="102">
        <f t="shared" si="3"/>
        <v>0</v>
      </c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</row>
    <row r="146" spans="1:20" ht="49.9" customHeight="1" x14ac:dyDescent="0.2">
      <c r="A146" s="176" t="s">
        <v>169</v>
      </c>
      <c r="B146" s="63">
        <v>734</v>
      </c>
      <c r="C146" s="63" t="s">
        <v>9</v>
      </c>
      <c r="D146" s="63" t="s">
        <v>168</v>
      </c>
      <c r="E146" s="171" t="s">
        <v>170</v>
      </c>
      <c r="F146" s="172" t="s">
        <v>40</v>
      </c>
      <c r="G146" s="172" t="s">
        <v>40</v>
      </c>
      <c r="H146" s="102">
        <f t="shared" si="3"/>
        <v>0</v>
      </c>
      <c r="I146" s="102">
        <f t="shared" si="3"/>
        <v>0</v>
      </c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</row>
    <row r="147" spans="1:20" ht="35.450000000000003" customHeight="1" x14ac:dyDescent="0.2">
      <c r="A147" s="62" t="s">
        <v>109</v>
      </c>
      <c r="B147" s="63">
        <v>734</v>
      </c>
      <c r="C147" s="63" t="s">
        <v>9</v>
      </c>
      <c r="D147" s="63" t="s">
        <v>168</v>
      </c>
      <c r="E147" s="171" t="s">
        <v>170</v>
      </c>
      <c r="F147" s="63" t="s">
        <v>106</v>
      </c>
      <c r="G147" s="172" t="s">
        <v>40</v>
      </c>
      <c r="H147" s="102">
        <f t="shared" si="3"/>
        <v>0</v>
      </c>
      <c r="I147" s="102">
        <f t="shared" si="3"/>
        <v>0</v>
      </c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</row>
    <row r="148" spans="1:20" ht="24" customHeight="1" x14ac:dyDescent="0.2">
      <c r="A148" s="173" t="s">
        <v>171</v>
      </c>
      <c r="B148" s="63">
        <v>734</v>
      </c>
      <c r="C148" s="63" t="s">
        <v>9</v>
      </c>
      <c r="D148" s="63" t="s">
        <v>168</v>
      </c>
      <c r="E148" s="171" t="s">
        <v>170</v>
      </c>
      <c r="F148" s="63" t="s">
        <v>106</v>
      </c>
      <c r="G148" s="172" t="s">
        <v>1</v>
      </c>
      <c r="H148" s="102">
        <f t="shared" si="3"/>
        <v>0</v>
      </c>
      <c r="I148" s="102">
        <f t="shared" si="3"/>
        <v>0</v>
      </c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</row>
    <row r="149" spans="1:20" ht="24" customHeight="1" x14ac:dyDescent="0.2">
      <c r="A149" s="174" t="s">
        <v>172</v>
      </c>
      <c r="B149" s="63">
        <v>734</v>
      </c>
      <c r="C149" s="63" t="s">
        <v>9</v>
      </c>
      <c r="D149" s="63" t="s">
        <v>168</v>
      </c>
      <c r="E149" s="171" t="s">
        <v>170</v>
      </c>
      <c r="F149" s="63" t="s">
        <v>106</v>
      </c>
      <c r="G149" s="172" t="s">
        <v>173</v>
      </c>
      <c r="H149" s="102">
        <v>0</v>
      </c>
      <c r="I149" s="102">
        <v>0</v>
      </c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</row>
    <row r="150" spans="1:20" s="49" customFormat="1" ht="35.450000000000003" customHeight="1" x14ac:dyDescent="0.25">
      <c r="A150" s="156" t="s">
        <v>84</v>
      </c>
      <c r="B150" s="157">
        <v>734</v>
      </c>
      <c r="C150" s="157" t="s">
        <v>22</v>
      </c>
      <c r="D150" s="157" t="s">
        <v>108</v>
      </c>
      <c r="E150" s="157" t="s">
        <v>4</v>
      </c>
      <c r="F150" s="157" t="s">
        <v>40</v>
      </c>
      <c r="G150" s="157" t="s">
        <v>40</v>
      </c>
      <c r="H150" s="341">
        <f>H151</f>
        <v>463.3</v>
      </c>
      <c r="I150" s="341">
        <f>I151</f>
        <v>463.3</v>
      </c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</row>
    <row r="151" spans="1:20" s="49" customFormat="1" ht="27" customHeight="1" x14ac:dyDescent="0.2">
      <c r="A151" s="342" t="s">
        <v>101</v>
      </c>
      <c r="B151" s="182">
        <v>734</v>
      </c>
      <c r="C151" s="182" t="s">
        <v>22</v>
      </c>
      <c r="D151" s="182" t="s">
        <v>26</v>
      </c>
      <c r="E151" s="182" t="s">
        <v>4</v>
      </c>
      <c r="F151" s="182" t="s">
        <v>40</v>
      </c>
      <c r="G151" s="182" t="s">
        <v>40</v>
      </c>
      <c r="H151" s="169">
        <f>H152</f>
        <v>463.3</v>
      </c>
      <c r="I151" s="169">
        <f>I152</f>
        <v>463.3</v>
      </c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</row>
    <row r="152" spans="1:20" ht="39.75" customHeight="1" x14ac:dyDescent="0.2">
      <c r="A152" s="32" t="s">
        <v>418</v>
      </c>
      <c r="B152" s="59">
        <v>734</v>
      </c>
      <c r="C152" s="59" t="s">
        <v>22</v>
      </c>
      <c r="D152" s="182" t="s">
        <v>26</v>
      </c>
      <c r="E152" s="59" t="s">
        <v>417</v>
      </c>
      <c r="F152" s="59" t="s">
        <v>40</v>
      </c>
      <c r="G152" s="59" t="s">
        <v>40</v>
      </c>
      <c r="H152" s="169">
        <f>H153+H156</f>
        <v>463.3</v>
      </c>
      <c r="I152" s="169">
        <f>I153+I156</f>
        <v>463.3</v>
      </c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</row>
    <row r="153" spans="1:20" s="237" customFormat="1" ht="38.25" customHeight="1" x14ac:dyDescent="0.2">
      <c r="A153" s="343" t="s">
        <v>406</v>
      </c>
      <c r="B153" s="268">
        <v>734</v>
      </c>
      <c r="C153" s="268" t="s">
        <v>22</v>
      </c>
      <c r="D153" s="268" t="s">
        <v>26</v>
      </c>
      <c r="E153" s="59" t="s">
        <v>417</v>
      </c>
      <c r="F153" s="268" t="s">
        <v>403</v>
      </c>
      <c r="G153" s="268" t="s">
        <v>40</v>
      </c>
      <c r="H153" s="269">
        <f>H154+H155</f>
        <v>402.1</v>
      </c>
      <c r="I153" s="269">
        <f>I154+I155</f>
        <v>402.1</v>
      </c>
    </row>
    <row r="154" spans="1:20" s="237" customFormat="1" ht="24" customHeight="1" x14ac:dyDescent="0.2">
      <c r="A154" s="234" t="s">
        <v>12</v>
      </c>
      <c r="B154" s="235">
        <v>734</v>
      </c>
      <c r="C154" s="235" t="s">
        <v>22</v>
      </c>
      <c r="D154" s="235" t="s">
        <v>26</v>
      </c>
      <c r="E154" s="235" t="s">
        <v>417</v>
      </c>
      <c r="F154" s="235" t="s">
        <v>403</v>
      </c>
      <c r="G154" s="235" t="s">
        <v>30</v>
      </c>
      <c r="H154" s="236">
        <v>308.8</v>
      </c>
      <c r="I154" s="236">
        <v>308.8</v>
      </c>
    </row>
    <row r="155" spans="1:20" ht="29.25" customHeight="1" x14ac:dyDescent="0.2">
      <c r="A155" s="34" t="s">
        <v>345</v>
      </c>
      <c r="B155" s="60">
        <v>734</v>
      </c>
      <c r="C155" s="60" t="s">
        <v>22</v>
      </c>
      <c r="D155" s="63" t="s">
        <v>26</v>
      </c>
      <c r="E155" s="60" t="s">
        <v>417</v>
      </c>
      <c r="F155" s="60" t="s">
        <v>403</v>
      </c>
      <c r="G155" s="60" t="s">
        <v>42</v>
      </c>
      <c r="H155" s="102">
        <v>93.3</v>
      </c>
      <c r="I155" s="102">
        <v>93.3</v>
      </c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</row>
    <row r="156" spans="1:20" ht="36.75" customHeight="1" x14ac:dyDescent="0.2">
      <c r="A156" s="32" t="s">
        <v>412</v>
      </c>
      <c r="B156" s="59" t="s">
        <v>81</v>
      </c>
      <c r="C156" s="59" t="s">
        <v>22</v>
      </c>
      <c r="D156" s="182" t="s">
        <v>26</v>
      </c>
      <c r="E156" s="59" t="s">
        <v>417</v>
      </c>
      <c r="F156" s="268" t="s">
        <v>411</v>
      </c>
      <c r="G156" s="59" t="s">
        <v>40</v>
      </c>
      <c r="H156" s="169">
        <f>H157+H158+H159</f>
        <v>61.2</v>
      </c>
      <c r="I156" s="169">
        <f>I157+I158+I159</f>
        <v>61.2</v>
      </c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</row>
    <row r="157" spans="1:20" s="237" customFormat="1" ht="28.9" customHeight="1" x14ac:dyDescent="0.2">
      <c r="A157" s="234" t="s">
        <v>260</v>
      </c>
      <c r="B157" s="235">
        <v>734</v>
      </c>
      <c r="C157" s="235" t="s">
        <v>22</v>
      </c>
      <c r="D157" s="235" t="s">
        <v>26</v>
      </c>
      <c r="E157" s="235" t="s">
        <v>417</v>
      </c>
      <c r="F157" s="235" t="s">
        <v>411</v>
      </c>
      <c r="G157" s="235" t="s">
        <v>5</v>
      </c>
      <c r="H157" s="236">
        <v>40</v>
      </c>
      <c r="I157" s="236">
        <v>40</v>
      </c>
    </row>
    <row r="158" spans="1:20" ht="30" customHeight="1" x14ac:dyDescent="0.2">
      <c r="A158" s="34" t="s">
        <v>180</v>
      </c>
      <c r="B158" s="60">
        <v>734</v>
      </c>
      <c r="C158" s="60" t="s">
        <v>22</v>
      </c>
      <c r="D158" s="63" t="s">
        <v>26</v>
      </c>
      <c r="E158" s="60" t="s">
        <v>417</v>
      </c>
      <c r="F158" s="235" t="s">
        <v>411</v>
      </c>
      <c r="G158" s="60" t="s">
        <v>35</v>
      </c>
      <c r="H158" s="102"/>
      <c r="I158" s="102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</row>
    <row r="159" spans="1:20" s="237" customFormat="1" ht="29.45" customHeight="1" x14ac:dyDescent="0.2">
      <c r="A159" s="234" t="s">
        <v>171</v>
      </c>
      <c r="B159" s="235">
        <v>734</v>
      </c>
      <c r="C159" s="235" t="s">
        <v>22</v>
      </c>
      <c r="D159" s="235" t="s">
        <v>26</v>
      </c>
      <c r="E159" s="235" t="s">
        <v>417</v>
      </c>
      <c r="F159" s="235" t="s">
        <v>411</v>
      </c>
      <c r="G159" s="235" t="s">
        <v>1</v>
      </c>
      <c r="H159" s="236">
        <f>H160+H161</f>
        <v>21.2</v>
      </c>
      <c r="I159" s="236">
        <f>I160+I161</f>
        <v>21.2</v>
      </c>
    </row>
    <row r="160" spans="1:20" ht="28.9" customHeight="1" x14ac:dyDescent="0.2">
      <c r="A160" s="34" t="s">
        <v>19</v>
      </c>
      <c r="B160" s="60" t="s">
        <v>81</v>
      </c>
      <c r="C160" s="60" t="s">
        <v>22</v>
      </c>
      <c r="D160" s="63" t="s">
        <v>26</v>
      </c>
      <c r="E160" s="60" t="s">
        <v>417</v>
      </c>
      <c r="F160" s="60" t="s">
        <v>411</v>
      </c>
      <c r="G160" s="60" t="s">
        <v>44</v>
      </c>
      <c r="H160" s="102"/>
      <c r="I160" s="102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</row>
    <row r="161" spans="1:20" ht="27" customHeight="1" x14ac:dyDescent="0.2">
      <c r="A161" s="34" t="s">
        <v>20</v>
      </c>
      <c r="B161" s="60" t="s">
        <v>81</v>
      </c>
      <c r="C161" s="60" t="s">
        <v>22</v>
      </c>
      <c r="D161" s="63" t="s">
        <v>26</v>
      </c>
      <c r="E161" s="60" t="s">
        <v>417</v>
      </c>
      <c r="F161" s="60" t="s">
        <v>411</v>
      </c>
      <c r="G161" s="31">
        <v>340</v>
      </c>
      <c r="H161" s="102">
        <f>12+5+4.2</f>
        <v>21.2</v>
      </c>
      <c r="I161" s="102">
        <f>12+5+4.2</f>
        <v>21.2</v>
      </c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</row>
    <row r="162" spans="1:20" s="262" customFormat="1" ht="27" customHeight="1" x14ac:dyDescent="0.25">
      <c r="A162" s="154" t="s">
        <v>308</v>
      </c>
      <c r="B162" s="155" t="s">
        <v>81</v>
      </c>
      <c r="C162" s="155" t="s">
        <v>21</v>
      </c>
      <c r="D162" s="157" t="s">
        <v>108</v>
      </c>
      <c r="E162" s="155" t="s">
        <v>310</v>
      </c>
      <c r="F162" s="155" t="s">
        <v>40</v>
      </c>
      <c r="G162" s="155" t="s">
        <v>40</v>
      </c>
      <c r="H162" s="170">
        <f>H163+H169</f>
        <v>4870.5</v>
      </c>
      <c r="I162" s="170">
        <f>I163+I169</f>
        <v>5605.3330000000005</v>
      </c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</row>
    <row r="163" spans="1:20" s="262" customFormat="1" ht="27" customHeight="1" x14ac:dyDescent="0.25">
      <c r="A163" s="154" t="s">
        <v>311</v>
      </c>
      <c r="B163" s="155" t="s">
        <v>81</v>
      </c>
      <c r="C163" s="155" t="s">
        <v>21</v>
      </c>
      <c r="D163" s="157" t="s">
        <v>23</v>
      </c>
      <c r="E163" s="155" t="s">
        <v>310</v>
      </c>
      <c r="F163" s="155" t="s">
        <v>40</v>
      </c>
      <c r="G163" s="155" t="s">
        <v>40</v>
      </c>
      <c r="H163" s="170">
        <f t="shared" ref="H163:I167" si="4">H164</f>
        <v>0</v>
      </c>
      <c r="I163" s="170">
        <f t="shared" si="4"/>
        <v>0</v>
      </c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</row>
    <row r="164" spans="1:20" s="262" customFormat="1" ht="39" customHeight="1" x14ac:dyDescent="0.25">
      <c r="A164" s="32" t="s">
        <v>420</v>
      </c>
      <c r="B164" s="155" t="s">
        <v>309</v>
      </c>
      <c r="C164" s="155" t="s">
        <v>21</v>
      </c>
      <c r="D164" s="157" t="s">
        <v>23</v>
      </c>
      <c r="E164" s="155" t="s">
        <v>419</v>
      </c>
      <c r="F164" s="155" t="s">
        <v>40</v>
      </c>
      <c r="G164" s="155" t="s">
        <v>40</v>
      </c>
      <c r="H164" s="170">
        <f t="shared" si="4"/>
        <v>0</v>
      </c>
      <c r="I164" s="170">
        <f t="shared" si="4"/>
        <v>0</v>
      </c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</row>
    <row r="165" spans="1:20" s="262" customFormat="1" ht="27" customHeight="1" x14ac:dyDescent="0.25">
      <c r="A165" s="34" t="s">
        <v>437</v>
      </c>
      <c r="B165" s="144" t="s">
        <v>309</v>
      </c>
      <c r="C165" s="144" t="s">
        <v>21</v>
      </c>
      <c r="D165" s="143" t="s">
        <v>23</v>
      </c>
      <c r="E165" s="144" t="s">
        <v>436</v>
      </c>
      <c r="F165" s="144" t="s">
        <v>40</v>
      </c>
      <c r="G165" s="144" t="s">
        <v>40</v>
      </c>
      <c r="H165" s="168">
        <f t="shared" si="4"/>
        <v>0</v>
      </c>
      <c r="I165" s="168">
        <f t="shared" si="4"/>
        <v>0</v>
      </c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</row>
    <row r="166" spans="1:20" s="262" customFormat="1" ht="39.75" customHeight="1" x14ac:dyDescent="0.25">
      <c r="A166" s="90" t="s">
        <v>412</v>
      </c>
      <c r="B166" s="144" t="s">
        <v>309</v>
      </c>
      <c r="C166" s="144" t="s">
        <v>21</v>
      </c>
      <c r="D166" s="143" t="s">
        <v>23</v>
      </c>
      <c r="E166" s="144" t="s">
        <v>436</v>
      </c>
      <c r="F166" s="144" t="s">
        <v>411</v>
      </c>
      <c r="G166" s="144" t="s">
        <v>40</v>
      </c>
      <c r="H166" s="168">
        <f t="shared" si="4"/>
        <v>0</v>
      </c>
      <c r="I166" s="168">
        <f t="shared" si="4"/>
        <v>0</v>
      </c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</row>
    <row r="167" spans="1:20" s="262" customFormat="1" ht="27" customHeight="1" x14ac:dyDescent="0.25">
      <c r="A167" s="34" t="s">
        <v>346</v>
      </c>
      <c r="B167" s="144" t="s">
        <v>309</v>
      </c>
      <c r="C167" s="144" t="s">
        <v>21</v>
      </c>
      <c r="D167" s="143" t="s">
        <v>23</v>
      </c>
      <c r="E167" s="144" t="s">
        <v>436</v>
      </c>
      <c r="F167" s="144" t="s">
        <v>411</v>
      </c>
      <c r="G167" s="263">
        <v>220</v>
      </c>
      <c r="H167" s="168">
        <f t="shared" si="4"/>
        <v>0</v>
      </c>
      <c r="I167" s="168">
        <f t="shared" si="4"/>
        <v>0</v>
      </c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</row>
    <row r="168" spans="1:20" s="262" customFormat="1" ht="27" customHeight="1" x14ac:dyDescent="0.25">
      <c r="A168" s="34" t="s">
        <v>15</v>
      </c>
      <c r="B168" s="144" t="s">
        <v>309</v>
      </c>
      <c r="C168" s="144" t="s">
        <v>21</v>
      </c>
      <c r="D168" s="143" t="s">
        <v>23</v>
      </c>
      <c r="E168" s="144" t="s">
        <v>436</v>
      </c>
      <c r="F168" s="144" t="s">
        <v>411</v>
      </c>
      <c r="G168" s="263">
        <v>222</v>
      </c>
      <c r="H168" s="168"/>
      <c r="I168" s="168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</row>
    <row r="169" spans="1:20" ht="38.25" customHeight="1" x14ac:dyDescent="0.25">
      <c r="A169" s="154" t="s">
        <v>286</v>
      </c>
      <c r="B169" s="155" t="s">
        <v>81</v>
      </c>
      <c r="C169" s="155" t="s">
        <v>21</v>
      </c>
      <c r="D169" s="157" t="s">
        <v>152</v>
      </c>
      <c r="E169" s="155" t="s">
        <v>4</v>
      </c>
      <c r="F169" s="155" t="s">
        <v>40</v>
      </c>
      <c r="G169" s="155" t="s">
        <v>40</v>
      </c>
      <c r="H169" s="170">
        <f t="shared" ref="H169:I172" si="5">H170</f>
        <v>4870.5</v>
      </c>
      <c r="I169" s="170">
        <f t="shared" si="5"/>
        <v>5605.3330000000005</v>
      </c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</row>
    <row r="170" spans="1:20" ht="23.25" customHeight="1" x14ac:dyDescent="0.25">
      <c r="A170" s="344" t="s">
        <v>445</v>
      </c>
      <c r="B170" s="345" t="s">
        <v>81</v>
      </c>
      <c r="C170" s="345" t="s">
        <v>21</v>
      </c>
      <c r="D170" s="346" t="s">
        <v>152</v>
      </c>
      <c r="E170" s="347" t="s">
        <v>446</v>
      </c>
      <c r="F170" s="348" t="s">
        <v>40</v>
      </c>
      <c r="G170" s="349" t="s">
        <v>40</v>
      </c>
      <c r="H170" s="169">
        <f t="shared" si="5"/>
        <v>4870.5</v>
      </c>
      <c r="I170" s="169">
        <f t="shared" si="5"/>
        <v>5605.3330000000005</v>
      </c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</row>
    <row r="171" spans="1:20" ht="24.75" customHeight="1" x14ac:dyDescent="0.2">
      <c r="A171" s="152" t="s">
        <v>448</v>
      </c>
      <c r="B171" s="228" t="s">
        <v>81</v>
      </c>
      <c r="C171" s="228" t="s">
        <v>21</v>
      </c>
      <c r="D171" s="229" t="s">
        <v>152</v>
      </c>
      <c r="E171" s="230" t="s">
        <v>447</v>
      </c>
      <c r="F171" s="60" t="s">
        <v>40</v>
      </c>
      <c r="G171" s="60" t="s">
        <v>40</v>
      </c>
      <c r="H171" s="102">
        <f t="shared" si="5"/>
        <v>4870.5</v>
      </c>
      <c r="I171" s="102">
        <f t="shared" si="5"/>
        <v>5605.3330000000005</v>
      </c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</row>
    <row r="172" spans="1:20" ht="63" customHeight="1" x14ac:dyDescent="0.2">
      <c r="A172" s="62" t="s">
        <v>449</v>
      </c>
      <c r="B172" s="60">
        <v>734</v>
      </c>
      <c r="C172" s="228" t="s">
        <v>21</v>
      </c>
      <c r="D172" s="229" t="s">
        <v>152</v>
      </c>
      <c r="E172" s="230" t="s">
        <v>450</v>
      </c>
      <c r="F172" s="63" t="s">
        <v>40</v>
      </c>
      <c r="G172" s="63" t="s">
        <v>40</v>
      </c>
      <c r="H172" s="102">
        <f t="shared" si="5"/>
        <v>4870.5</v>
      </c>
      <c r="I172" s="102">
        <f t="shared" si="5"/>
        <v>5605.3330000000005</v>
      </c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</row>
    <row r="173" spans="1:20" ht="36.75" customHeight="1" x14ac:dyDescent="0.2">
      <c r="A173" s="62" t="s">
        <v>412</v>
      </c>
      <c r="B173" s="60">
        <v>734</v>
      </c>
      <c r="C173" s="228" t="s">
        <v>21</v>
      </c>
      <c r="D173" s="229" t="s">
        <v>152</v>
      </c>
      <c r="E173" s="230" t="s">
        <v>450</v>
      </c>
      <c r="F173" s="63" t="s">
        <v>411</v>
      </c>
      <c r="G173" s="63" t="s">
        <v>40</v>
      </c>
      <c r="H173" s="102">
        <f>H174+H177</f>
        <v>4870.5</v>
      </c>
      <c r="I173" s="102">
        <f>I174+I177</f>
        <v>5605.3330000000005</v>
      </c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</row>
    <row r="174" spans="1:20" ht="27" customHeight="1" x14ac:dyDescent="0.2">
      <c r="A174" s="146" t="s">
        <v>45</v>
      </c>
      <c r="B174" s="60">
        <v>734</v>
      </c>
      <c r="C174" s="228" t="s">
        <v>21</v>
      </c>
      <c r="D174" s="229" t="s">
        <v>152</v>
      </c>
      <c r="E174" s="230" t="s">
        <v>450</v>
      </c>
      <c r="F174" s="63" t="s">
        <v>411</v>
      </c>
      <c r="G174" s="63" t="s">
        <v>46</v>
      </c>
      <c r="H174" s="102">
        <f>H176+H175</f>
        <v>4805</v>
      </c>
      <c r="I174" s="102">
        <f>I176+I175</f>
        <v>5539.8330000000005</v>
      </c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</row>
    <row r="175" spans="1:20" ht="27" customHeight="1" x14ac:dyDescent="0.2">
      <c r="A175" s="62" t="s">
        <v>451</v>
      </c>
      <c r="B175" s="60" t="s">
        <v>81</v>
      </c>
      <c r="C175" s="228" t="s">
        <v>21</v>
      </c>
      <c r="D175" s="229" t="s">
        <v>152</v>
      </c>
      <c r="E175" s="230" t="s">
        <v>450</v>
      </c>
      <c r="F175" s="63" t="s">
        <v>411</v>
      </c>
      <c r="G175" s="63" t="s">
        <v>34</v>
      </c>
      <c r="H175" s="102">
        <f>2761.3+708.4</f>
        <v>3469.7000000000003</v>
      </c>
      <c r="I175" s="102">
        <f>2761.3+1443.2</f>
        <v>4204.5</v>
      </c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</row>
    <row r="176" spans="1:20" ht="27" customHeight="1" x14ac:dyDescent="0.2">
      <c r="A176" s="62" t="s">
        <v>180</v>
      </c>
      <c r="B176" s="60">
        <v>734</v>
      </c>
      <c r="C176" s="228" t="s">
        <v>21</v>
      </c>
      <c r="D176" s="229" t="s">
        <v>152</v>
      </c>
      <c r="E176" s="230" t="s">
        <v>450</v>
      </c>
      <c r="F176" s="63" t="s">
        <v>411</v>
      </c>
      <c r="G176" s="31">
        <v>226</v>
      </c>
      <c r="H176" s="102">
        <v>1335.3</v>
      </c>
      <c r="I176" s="102">
        <f>51.053+98.678+246.602+654+285</f>
        <v>1335.3330000000001</v>
      </c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</row>
    <row r="177" spans="1:20" ht="27" customHeight="1" x14ac:dyDescent="0.2">
      <c r="A177" s="124" t="s">
        <v>171</v>
      </c>
      <c r="B177" s="60">
        <v>734</v>
      </c>
      <c r="C177" s="228" t="s">
        <v>21</v>
      </c>
      <c r="D177" s="229" t="s">
        <v>152</v>
      </c>
      <c r="E177" s="230" t="s">
        <v>450</v>
      </c>
      <c r="F177" s="143" t="s">
        <v>411</v>
      </c>
      <c r="G177" s="143" t="s">
        <v>1</v>
      </c>
      <c r="H177" s="102">
        <f>H178+H179</f>
        <v>65.5</v>
      </c>
      <c r="I177" s="102">
        <f>I178+I179</f>
        <v>65.5</v>
      </c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</row>
    <row r="178" spans="1:20" ht="27" customHeight="1" x14ac:dyDescent="0.2">
      <c r="A178" s="74" t="s">
        <v>19</v>
      </c>
      <c r="B178" s="60" t="s">
        <v>81</v>
      </c>
      <c r="C178" s="228" t="s">
        <v>21</v>
      </c>
      <c r="D178" s="229" t="s">
        <v>152</v>
      </c>
      <c r="E178" s="230" t="s">
        <v>450</v>
      </c>
      <c r="F178" s="143" t="s">
        <v>411</v>
      </c>
      <c r="G178" s="143" t="s">
        <v>44</v>
      </c>
      <c r="H178" s="102"/>
      <c r="I178" s="102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</row>
    <row r="179" spans="1:20" ht="27" customHeight="1" x14ac:dyDescent="0.2">
      <c r="A179" s="74" t="s">
        <v>20</v>
      </c>
      <c r="B179" s="60" t="s">
        <v>81</v>
      </c>
      <c r="C179" s="228" t="s">
        <v>21</v>
      </c>
      <c r="D179" s="229" t="s">
        <v>152</v>
      </c>
      <c r="E179" s="230" t="s">
        <v>450</v>
      </c>
      <c r="F179" s="143" t="s">
        <v>411</v>
      </c>
      <c r="G179" s="143" t="s">
        <v>36</v>
      </c>
      <c r="H179" s="102">
        <v>65.5</v>
      </c>
      <c r="I179" s="102">
        <v>65.5</v>
      </c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</row>
    <row r="180" spans="1:20" ht="27" hidden="1" customHeight="1" x14ac:dyDescent="0.2">
      <c r="A180" s="90"/>
      <c r="B180" s="60">
        <v>734</v>
      </c>
      <c r="C180" s="228" t="s">
        <v>21</v>
      </c>
      <c r="D180" s="229" t="s">
        <v>22</v>
      </c>
      <c r="E180" s="233"/>
      <c r="F180" s="60" t="s">
        <v>106</v>
      </c>
      <c r="G180" s="60" t="s">
        <v>1</v>
      </c>
      <c r="H180" s="102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</row>
    <row r="181" spans="1:20" ht="27" hidden="1" customHeight="1" x14ac:dyDescent="0.2">
      <c r="A181" s="33"/>
      <c r="B181" s="60">
        <v>734</v>
      </c>
      <c r="C181" s="228" t="s">
        <v>21</v>
      </c>
      <c r="D181" s="229" t="s">
        <v>22</v>
      </c>
      <c r="E181" s="233"/>
      <c r="F181" s="60" t="s">
        <v>106</v>
      </c>
      <c r="G181" s="60" t="s">
        <v>36</v>
      </c>
      <c r="H181" s="102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</row>
    <row r="182" spans="1:20" ht="41.25" customHeight="1" x14ac:dyDescent="0.25">
      <c r="A182" s="156" t="s">
        <v>178</v>
      </c>
      <c r="B182" s="182" t="s">
        <v>81</v>
      </c>
      <c r="C182" s="182" t="s">
        <v>21</v>
      </c>
      <c r="D182" s="182" t="s">
        <v>28</v>
      </c>
      <c r="E182" s="182" t="s">
        <v>4</v>
      </c>
      <c r="F182" s="182" t="s">
        <v>40</v>
      </c>
      <c r="G182" s="182" t="s">
        <v>40</v>
      </c>
      <c r="H182" s="169">
        <f>H183+H188</f>
        <v>0</v>
      </c>
      <c r="I182" s="169">
        <f>I183+I188</f>
        <v>0</v>
      </c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</row>
    <row r="183" spans="1:20" ht="37.9" customHeight="1" x14ac:dyDescent="0.2">
      <c r="A183" s="146" t="s">
        <v>179</v>
      </c>
      <c r="B183" s="63" t="s">
        <v>81</v>
      </c>
      <c r="C183" s="63" t="s">
        <v>21</v>
      </c>
      <c r="D183" s="63" t="s">
        <v>28</v>
      </c>
      <c r="E183" s="63"/>
      <c r="F183" s="63"/>
      <c r="G183" s="63" t="s">
        <v>40</v>
      </c>
      <c r="H183" s="102">
        <f t="shared" ref="H183:I186" si="6">H184</f>
        <v>0</v>
      </c>
      <c r="I183" s="102">
        <f t="shared" si="6"/>
        <v>0</v>
      </c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</row>
    <row r="184" spans="1:20" ht="27" customHeight="1" x14ac:dyDescent="0.2">
      <c r="A184" s="62" t="s">
        <v>154</v>
      </c>
      <c r="B184" s="63" t="s">
        <v>81</v>
      </c>
      <c r="C184" s="63" t="s">
        <v>21</v>
      </c>
      <c r="D184" s="63" t="s">
        <v>28</v>
      </c>
      <c r="E184" s="63"/>
      <c r="F184" s="63"/>
      <c r="G184" s="63" t="s">
        <v>40</v>
      </c>
      <c r="H184" s="102">
        <f t="shared" si="6"/>
        <v>0</v>
      </c>
      <c r="I184" s="102">
        <f t="shared" si="6"/>
        <v>0</v>
      </c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</row>
    <row r="185" spans="1:20" ht="18" customHeight="1" x14ac:dyDescent="0.2">
      <c r="A185" s="62" t="s">
        <v>45</v>
      </c>
      <c r="B185" s="63" t="s">
        <v>81</v>
      </c>
      <c r="C185" s="63" t="s">
        <v>21</v>
      </c>
      <c r="D185" s="63" t="s">
        <v>28</v>
      </c>
      <c r="E185" s="63"/>
      <c r="F185" s="63"/>
      <c r="G185" s="63" t="s">
        <v>46</v>
      </c>
      <c r="H185" s="102">
        <f t="shared" si="6"/>
        <v>0</v>
      </c>
      <c r="I185" s="102">
        <f t="shared" si="6"/>
        <v>0</v>
      </c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</row>
    <row r="186" spans="1:20" ht="20.45" customHeight="1" x14ac:dyDescent="0.2">
      <c r="A186" s="62" t="s">
        <v>346</v>
      </c>
      <c r="B186" s="63" t="s">
        <v>81</v>
      </c>
      <c r="C186" s="63" t="s">
        <v>21</v>
      </c>
      <c r="D186" s="63" t="s">
        <v>28</v>
      </c>
      <c r="E186" s="63"/>
      <c r="F186" s="63"/>
      <c r="G186" s="63" t="s">
        <v>31</v>
      </c>
      <c r="H186" s="102">
        <f t="shared" si="6"/>
        <v>0</v>
      </c>
      <c r="I186" s="102">
        <f t="shared" si="6"/>
        <v>0</v>
      </c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</row>
    <row r="187" spans="1:20" ht="22.15" customHeight="1" x14ac:dyDescent="0.2">
      <c r="A187" s="62" t="s">
        <v>180</v>
      </c>
      <c r="B187" s="63" t="s">
        <v>81</v>
      </c>
      <c r="C187" s="63" t="s">
        <v>21</v>
      </c>
      <c r="D187" s="63" t="s">
        <v>28</v>
      </c>
      <c r="E187" s="63"/>
      <c r="F187" s="63"/>
      <c r="G187" s="63" t="s">
        <v>35</v>
      </c>
      <c r="H187" s="102"/>
      <c r="I187" s="102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</row>
    <row r="188" spans="1:20" ht="25.9" customHeight="1" x14ac:dyDescent="0.2">
      <c r="A188" s="124" t="s">
        <v>48</v>
      </c>
      <c r="B188" s="59" t="s">
        <v>81</v>
      </c>
      <c r="C188" s="59" t="s">
        <v>21</v>
      </c>
      <c r="D188" s="182" t="s">
        <v>28</v>
      </c>
      <c r="E188" s="143"/>
      <c r="F188" s="143"/>
      <c r="G188" s="143" t="s">
        <v>40</v>
      </c>
      <c r="H188" s="169">
        <f t="shared" ref="H188:I191" si="7">H189</f>
        <v>0</v>
      </c>
      <c r="I188" s="169">
        <f t="shared" si="7"/>
        <v>0</v>
      </c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</row>
    <row r="189" spans="1:20" ht="46.9" customHeight="1" x14ac:dyDescent="0.2">
      <c r="A189" s="34" t="s">
        <v>216</v>
      </c>
      <c r="B189" s="60" t="s">
        <v>81</v>
      </c>
      <c r="C189" s="60" t="s">
        <v>21</v>
      </c>
      <c r="D189" s="63" t="s">
        <v>28</v>
      </c>
      <c r="E189" s="60"/>
      <c r="F189" s="60"/>
      <c r="G189" s="60" t="s">
        <v>40</v>
      </c>
      <c r="H189" s="102">
        <f t="shared" si="7"/>
        <v>0</v>
      </c>
      <c r="I189" s="102">
        <f t="shared" si="7"/>
        <v>0</v>
      </c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</row>
    <row r="190" spans="1:20" ht="24" customHeight="1" x14ac:dyDescent="0.2">
      <c r="A190" s="34" t="s">
        <v>45</v>
      </c>
      <c r="B190" s="60" t="s">
        <v>81</v>
      </c>
      <c r="C190" s="60" t="s">
        <v>21</v>
      </c>
      <c r="D190" s="63" t="s">
        <v>28</v>
      </c>
      <c r="E190" s="60"/>
      <c r="F190" s="60"/>
      <c r="G190" s="60" t="s">
        <v>46</v>
      </c>
      <c r="H190" s="102">
        <f t="shared" si="7"/>
        <v>0</v>
      </c>
      <c r="I190" s="102">
        <f t="shared" si="7"/>
        <v>0</v>
      </c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</row>
    <row r="191" spans="1:20" ht="25.9" customHeight="1" x14ac:dyDescent="0.2">
      <c r="A191" s="34" t="s">
        <v>346</v>
      </c>
      <c r="B191" s="60" t="s">
        <v>81</v>
      </c>
      <c r="C191" s="60" t="s">
        <v>21</v>
      </c>
      <c r="D191" s="63" t="s">
        <v>28</v>
      </c>
      <c r="E191" s="60"/>
      <c r="F191" s="60"/>
      <c r="G191" s="60" t="s">
        <v>31</v>
      </c>
      <c r="H191" s="102">
        <f t="shared" si="7"/>
        <v>0</v>
      </c>
      <c r="I191" s="102">
        <f t="shared" si="7"/>
        <v>0</v>
      </c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</row>
    <row r="192" spans="1:20" ht="29.45" customHeight="1" x14ac:dyDescent="0.2">
      <c r="A192" s="34" t="s">
        <v>180</v>
      </c>
      <c r="B192" s="60" t="s">
        <v>81</v>
      </c>
      <c r="C192" s="60" t="s">
        <v>21</v>
      </c>
      <c r="D192" s="63" t="s">
        <v>28</v>
      </c>
      <c r="E192" s="60"/>
      <c r="F192" s="60"/>
      <c r="G192" s="60" t="s">
        <v>35</v>
      </c>
      <c r="H192" s="102"/>
      <c r="I192" s="102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</row>
    <row r="193" spans="1:20" ht="39" customHeight="1" x14ac:dyDescent="0.25">
      <c r="A193" s="156" t="s">
        <v>157</v>
      </c>
      <c r="B193" s="157">
        <v>734</v>
      </c>
      <c r="C193" s="157" t="s">
        <v>25</v>
      </c>
      <c r="D193" s="157" t="s">
        <v>108</v>
      </c>
      <c r="E193" s="157" t="s">
        <v>4</v>
      </c>
      <c r="F193" s="157" t="s">
        <v>40</v>
      </c>
      <c r="G193" s="157" t="s">
        <v>40</v>
      </c>
      <c r="H193" s="170">
        <f>H194+H213+H219</f>
        <v>112.7</v>
      </c>
      <c r="I193" s="170">
        <f>I194+I213+I219</f>
        <v>225.3</v>
      </c>
      <c r="J193" s="239"/>
      <c r="K193" s="237"/>
      <c r="L193" s="237"/>
      <c r="M193" s="239"/>
      <c r="N193" s="237"/>
      <c r="O193" s="237"/>
      <c r="P193" s="237"/>
      <c r="Q193" s="237"/>
      <c r="R193" s="237"/>
      <c r="S193" s="237"/>
      <c r="T193" s="237"/>
    </row>
    <row r="194" spans="1:20" ht="18" customHeight="1" x14ac:dyDescent="0.25">
      <c r="A194" s="156" t="s">
        <v>50</v>
      </c>
      <c r="B194" s="157">
        <v>734</v>
      </c>
      <c r="C194" s="157" t="s">
        <v>25</v>
      </c>
      <c r="D194" s="157" t="s">
        <v>9</v>
      </c>
      <c r="E194" s="157" t="s">
        <v>4</v>
      </c>
      <c r="F194" s="157" t="s">
        <v>40</v>
      </c>
      <c r="G194" s="157" t="s">
        <v>40</v>
      </c>
      <c r="H194" s="170">
        <f>H195+H204+H208</f>
        <v>0</v>
      </c>
      <c r="I194" s="170">
        <f>I195+I204+I208</f>
        <v>0</v>
      </c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</row>
    <row r="195" spans="1:20" ht="18.600000000000001" customHeight="1" x14ac:dyDescent="0.2">
      <c r="A195" s="160" t="s">
        <v>161</v>
      </c>
      <c r="B195" s="63" t="s">
        <v>81</v>
      </c>
      <c r="C195" s="63" t="s">
        <v>25</v>
      </c>
      <c r="D195" s="63" t="s">
        <v>9</v>
      </c>
      <c r="E195" s="63" t="s">
        <v>162</v>
      </c>
      <c r="F195" s="63" t="s">
        <v>40</v>
      </c>
      <c r="G195" s="63" t="s">
        <v>40</v>
      </c>
      <c r="H195" s="102">
        <f>H196</f>
        <v>0</v>
      </c>
      <c r="I195" s="102">
        <f>I196</f>
        <v>0</v>
      </c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</row>
    <row r="196" spans="1:20" ht="18" customHeight="1" x14ac:dyDescent="0.2">
      <c r="A196" s="62" t="s">
        <v>104</v>
      </c>
      <c r="B196" s="63" t="s">
        <v>81</v>
      </c>
      <c r="C196" s="63" t="s">
        <v>25</v>
      </c>
      <c r="D196" s="63" t="s">
        <v>9</v>
      </c>
      <c r="E196" s="63" t="s">
        <v>105</v>
      </c>
      <c r="F196" s="63" t="s">
        <v>40</v>
      </c>
      <c r="G196" s="63" t="s">
        <v>40</v>
      </c>
      <c r="H196" s="102">
        <f>H197</f>
        <v>0</v>
      </c>
      <c r="I196" s="102">
        <f>I197</f>
        <v>0</v>
      </c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</row>
    <row r="197" spans="1:20" ht="31.5" customHeight="1" x14ac:dyDescent="0.2">
      <c r="A197" s="62" t="s">
        <v>109</v>
      </c>
      <c r="B197" s="63" t="s">
        <v>81</v>
      </c>
      <c r="C197" s="63" t="s">
        <v>25</v>
      </c>
      <c r="D197" s="63" t="s">
        <v>9</v>
      </c>
      <c r="E197" s="63" t="s">
        <v>105</v>
      </c>
      <c r="F197" s="63" t="s">
        <v>106</v>
      </c>
      <c r="G197" s="63" t="s">
        <v>40</v>
      </c>
      <c r="H197" s="102">
        <f>H198+H202</f>
        <v>0</v>
      </c>
      <c r="I197" s="102">
        <f>I198+I202</f>
        <v>0</v>
      </c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</row>
    <row r="198" spans="1:20" ht="19.899999999999999" customHeight="1" x14ac:dyDescent="0.2">
      <c r="A198" s="62" t="s">
        <v>47</v>
      </c>
      <c r="B198" s="63" t="s">
        <v>81</v>
      </c>
      <c r="C198" s="63" t="s">
        <v>25</v>
      </c>
      <c r="D198" s="63" t="s">
        <v>9</v>
      </c>
      <c r="E198" s="63" t="s">
        <v>105</v>
      </c>
      <c r="F198" s="63" t="s">
        <v>106</v>
      </c>
      <c r="G198" s="63" t="s">
        <v>46</v>
      </c>
      <c r="H198" s="102">
        <f>H199</f>
        <v>0</v>
      </c>
      <c r="I198" s="102">
        <f>I199</f>
        <v>0</v>
      </c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</row>
    <row r="199" spans="1:20" ht="30" customHeight="1" x14ac:dyDescent="0.2">
      <c r="A199" s="62" t="s">
        <v>13</v>
      </c>
      <c r="B199" s="63" t="s">
        <v>81</v>
      </c>
      <c r="C199" s="63" t="s">
        <v>25</v>
      </c>
      <c r="D199" s="63" t="s">
        <v>9</v>
      </c>
      <c r="E199" s="63" t="s">
        <v>105</v>
      </c>
      <c r="F199" s="63" t="s">
        <v>106</v>
      </c>
      <c r="G199" s="63" t="s">
        <v>31</v>
      </c>
      <c r="H199" s="102">
        <f>H200+H201</f>
        <v>0</v>
      </c>
      <c r="I199" s="102">
        <f>I200+I201</f>
        <v>0</v>
      </c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</row>
    <row r="200" spans="1:20" ht="24.75" customHeight="1" x14ac:dyDescent="0.2">
      <c r="A200" s="34" t="s">
        <v>17</v>
      </c>
      <c r="B200" s="63" t="s">
        <v>81</v>
      </c>
      <c r="C200" s="63" t="s">
        <v>25</v>
      </c>
      <c r="D200" s="63" t="s">
        <v>9</v>
      </c>
      <c r="E200" s="63" t="s">
        <v>105</v>
      </c>
      <c r="F200" s="63" t="s">
        <v>106</v>
      </c>
      <c r="G200" s="63" t="s">
        <v>34</v>
      </c>
      <c r="H200" s="102"/>
      <c r="I200" s="102"/>
      <c r="J200" s="239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</row>
    <row r="201" spans="1:20" ht="24" customHeight="1" x14ac:dyDescent="0.2">
      <c r="A201" s="34" t="s">
        <v>11</v>
      </c>
      <c r="B201" s="63" t="s">
        <v>81</v>
      </c>
      <c r="C201" s="63" t="s">
        <v>25</v>
      </c>
      <c r="D201" s="63" t="s">
        <v>9</v>
      </c>
      <c r="E201" s="63" t="s">
        <v>105</v>
      </c>
      <c r="F201" s="63" t="s">
        <v>106</v>
      </c>
      <c r="G201" s="63" t="s">
        <v>35</v>
      </c>
      <c r="H201" s="102">
        <v>0</v>
      </c>
      <c r="I201" s="102">
        <v>0</v>
      </c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</row>
    <row r="202" spans="1:20" ht="25.15" customHeight="1" x14ac:dyDescent="0.2">
      <c r="A202" s="34" t="s">
        <v>18</v>
      </c>
      <c r="B202" s="63" t="s">
        <v>81</v>
      </c>
      <c r="C202" s="63" t="s">
        <v>25</v>
      </c>
      <c r="D202" s="63" t="s">
        <v>9</v>
      </c>
      <c r="E202" s="63" t="s">
        <v>105</v>
      </c>
      <c r="F202" s="63" t="s">
        <v>106</v>
      </c>
      <c r="G202" s="63" t="s">
        <v>1</v>
      </c>
      <c r="H202" s="102">
        <f>H203</f>
        <v>0</v>
      </c>
      <c r="I202" s="102">
        <f>I203</f>
        <v>0</v>
      </c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</row>
    <row r="203" spans="1:20" ht="35.450000000000003" customHeight="1" x14ac:dyDescent="0.2">
      <c r="A203" s="34" t="s">
        <v>19</v>
      </c>
      <c r="B203" s="63" t="s">
        <v>81</v>
      </c>
      <c r="C203" s="63" t="s">
        <v>25</v>
      </c>
      <c r="D203" s="63" t="s">
        <v>9</v>
      </c>
      <c r="E203" s="63" t="s">
        <v>105</v>
      </c>
      <c r="F203" s="63" t="s">
        <v>106</v>
      </c>
      <c r="G203" s="63" t="s">
        <v>44</v>
      </c>
      <c r="H203" s="102">
        <v>0</v>
      </c>
      <c r="I203" s="102">
        <v>0</v>
      </c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</row>
    <row r="204" spans="1:20" ht="24" customHeight="1" x14ac:dyDescent="0.2">
      <c r="A204" s="124" t="s">
        <v>48</v>
      </c>
      <c r="B204" s="143" t="s">
        <v>81</v>
      </c>
      <c r="C204" s="143" t="s">
        <v>25</v>
      </c>
      <c r="D204" s="143" t="s">
        <v>9</v>
      </c>
      <c r="E204" s="143"/>
      <c r="F204" s="143"/>
      <c r="G204" s="143" t="s">
        <v>40</v>
      </c>
      <c r="H204" s="168">
        <f t="shared" ref="H204:I206" si="8">H205</f>
        <v>0</v>
      </c>
      <c r="I204" s="168">
        <f t="shared" si="8"/>
        <v>0</v>
      </c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</row>
    <row r="205" spans="1:20" ht="57" customHeight="1" x14ac:dyDescent="0.2">
      <c r="A205" s="74" t="s">
        <v>188</v>
      </c>
      <c r="B205" s="63" t="s">
        <v>81</v>
      </c>
      <c r="C205" s="63" t="s">
        <v>25</v>
      </c>
      <c r="D205" s="63" t="s">
        <v>9</v>
      </c>
      <c r="E205" s="63"/>
      <c r="F205" s="63"/>
      <c r="G205" s="63" t="s">
        <v>40</v>
      </c>
      <c r="H205" s="102">
        <f t="shared" si="8"/>
        <v>0</v>
      </c>
      <c r="I205" s="102">
        <f t="shared" si="8"/>
        <v>0</v>
      </c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</row>
    <row r="206" spans="1:20" ht="28.9" customHeight="1" x14ac:dyDescent="0.2">
      <c r="A206" s="34" t="s">
        <v>171</v>
      </c>
      <c r="B206" s="63" t="s">
        <v>81</v>
      </c>
      <c r="C206" s="63" t="s">
        <v>25</v>
      </c>
      <c r="D206" s="63" t="s">
        <v>9</v>
      </c>
      <c r="E206" s="63"/>
      <c r="F206" s="63"/>
      <c r="G206" s="63" t="s">
        <v>1</v>
      </c>
      <c r="H206" s="102">
        <f t="shared" si="8"/>
        <v>0</v>
      </c>
      <c r="I206" s="102">
        <f t="shared" si="8"/>
        <v>0</v>
      </c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</row>
    <row r="207" spans="1:20" ht="27.6" customHeight="1" x14ac:dyDescent="0.2">
      <c r="A207" s="34" t="s">
        <v>19</v>
      </c>
      <c r="B207" s="63" t="s">
        <v>81</v>
      </c>
      <c r="C207" s="63" t="s">
        <v>25</v>
      </c>
      <c r="D207" s="63" t="s">
        <v>9</v>
      </c>
      <c r="E207" s="63"/>
      <c r="F207" s="63"/>
      <c r="G207" s="63" t="s">
        <v>44</v>
      </c>
      <c r="H207" s="102">
        <f>75-75</f>
        <v>0</v>
      </c>
      <c r="I207" s="102">
        <f>75-75</f>
        <v>0</v>
      </c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</row>
    <row r="208" spans="1:20" ht="29.45" customHeight="1" x14ac:dyDescent="0.2">
      <c r="A208" s="124" t="s">
        <v>131</v>
      </c>
      <c r="B208" s="143" t="s">
        <v>81</v>
      </c>
      <c r="C208" s="143" t="s">
        <v>25</v>
      </c>
      <c r="D208" s="143" t="s">
        <v>9</v>
      </c>
      <c r="E208" s="143"/>
      <c r="F208" s="143"/>
      <c r="G208" s="143" t="s">
        <v>40</v>
      </c>
      <c r="H208" s="168">
        <f t="shared" ref="H208:I211" si="9">H209</f>
        <v>0</v>
      </c>
      <c r="I208" s="168">
        <f t="shared" si="9"/>
        <v>0</v>
      </c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</row>
    <row r="209" spans="1:20" ht="63" customHeight="1" x14ac:dyDescent="0.2">
      <c r="A209" s="74" t="s">
        <v>321</v>
      </c>
      <c r="B209" s="63" t="s">
        <v>81</v>
      </c>
      <c r="C209" s="63" t="s">
        <v>25</v>
      </c>
      <c r="D209" s="63" t="s">
        <v>9</v>
      </c>
      <c r="E209" s="63"/>
      <c r="F209" s="63"/>
      <c r="G209" s="63" t="s">
        <v>40</v>
      </c>
      <c r="H209" s="102">
        <f t="shared" si="9"/>
        <v>0</v>
      </c>
      <c r="I209" s="102">
        <f t="shared" si="9"/>
        <v>0</v>
      </c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</row>
    <row r="210" spans="1:20" ht="31.15" customHeight="1" x14ac:dyDescent="0.2">
      <c r="A210" s="74" t="s">
        <v>109</v>
      </c>
      <c r="B210" s="63" t="s">
        <v>81</v>
      </c>
      <c r="C210" s="63" t="s">
        <v>25</v>
      </c>
      <c r="D210" s="63" t="s">
        <v>9</v>
      </c>
      <c r="E210" s="63"/>
      <c r="F210" s="63"/>
      <c r="G210" s="63" t="s">
        <v>40</v>
      </c>
      <c r="H210" s="102">
        <f t="shared" si="9"/>
        <v>0</v>
      </c>
      <c r="I210" s="102">
        <f t="shared" si="9"/>
        <v>0</v>
      </c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</row>
    <row r="211" spans="1:20" ht="22.15" customHeight="1" x14ac:dyDescent="0.2">
      <c r="A211" s="34" t="s">
        <v>171</v>
      </c>
      <c r="B211" s="63" t="s">
        <v>81</v>
      </c>
      <c r="C211" s="63" t="s">
        <v>25</v>
      </c>
      <c r="D211" s="63" t="s">
        <v>9</v>
      </c>
      <c r="E211" s="63"/>
      <c r="F211" s="63"/>
      <c r="G211" s="63" t="s">
        <v>1</v>
      </c>
      <c r="H211" s="102">
        <f t="shared" si="9"/>
        <v>0</v>
      </c>
      <c r="I211" s="102">
        <f t="shared" si="9"/>
        <v>0</v>
      </c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</row>
    <row r="212" spans="1:20" ht="25.9" customHeight="1" x14ac:dyDescent="0.2">
      <c r="A212" s="34" t="s">
        <v>19</v>
      </c>
      <c r="B212" s="63" t="s">
        <v>81</v>
      </c>
      <c r="C212" s="63" t="s">
        <v>25</v>
      </c>
      <c r="D212" s="63" t="s">
        <v>9</v>
      </c>
      <c r="E212" s="63"/>
      <c r="F212" s="63"/>
      <c r="G212" s="63" t="s">
        <v>44</v>
      </c>
      <c r="H212" s="102"/>
      <c r="I212" s="102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</row>
    <row r="213" spans="1:20" ht="25.15" customHeight="1" x14ac:dyDescent="0.25">
      <c r="A213" s="156" t="s">
        <v>2</v>
      </c>
      <c r="B213" s="157" t="s">
        <v>81</v>
      </c>
      <c r="C213" s="157" t="s">
        <v>25</v>
      </c>
      <c r="D213" s="157" t="s">
        <v>22</v>
      </c>
      <c r="E213" s="157" t="s">
        <v>4</v>
      </c>
      <c r="F213" s="157" t="s">
        <v>40</v>
      </c>
      <c r="G213" s="157" t="s">
        <v>40</v>
      </c>
      <c r="H213" s="170">
        <f t="shared" ref="H213:I215" si="10">H214</f>
        <v>0</v>
      </c>
      <c r="I213" s="170">
        <f t="shared" si="10"/>
        <v>0</v>
      </c>
      <c r="J213" s="237"/>
      <c r="K213" s="239"/>
      <c r="L213" s="237"/>
      <c r="M213" s="237"/>
      <c r="N213" s="237"/>
      <c r="O213" s="237"/>
      <c r="P213" s="237"/>
      <c r="Q213" s="237"/>
      <c r="R213" s="237"/>
      <c r="S213" s="237"/>
      <c r="T213" s="237"/>
    </row>
    <row r="214" spans="1:20" ht="37.5" customHeight="1" x14ac:dyDescent="0.2">
      <c r="A214" s="340" t="s">
        <v>420</v>
      </c>
      <c r="B214" s="182" t="s">
        <v>81</v>
      </c>
      <c r="C214" s="182" t="s">
        <v>25</v>
      </c>
      <c r="D214" s="182" t="s">
        <v>22</v>
      </c>
      <c r="E214" s="182" t="s">
        <v>419</v>
      </c>
      <c r="F214" s="182" t="s">
        <v>40</v>
      </c>
      <c r="G214" s="182" t="s">
        <v>40</v>
      </c>
      <c r="H214" s="169">
        <f t="shared" si="10"/>
        <v>0</v>
      </c>
      <c r="I214" s="169">
        <f t="shared" si="10"/>
        <v>0</v>
      </c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</row>
    <row r="215" spans="1:20" ht="27.6" customHeight="1" x14ac:dyDescent="0.2">
      <c r="A215" s="62" t="s">
        <v>437</v>
      </c>
      <c r="B215" s="63" t="s">
        <v>81</v>
      </c>
      <c r="C215" s="63" t="s">
        <v>25</v>
      </c>
      <c r="D215" s="63" t="s">
        <v>22</v>
      </c>
      <c r="E215" s="63" t="s">
        <v>436</v>
      </c>
      <c r="F215" s="63" t="s">
        <v>40</v>
      </c>
      <c r="G215" s="63" t="s">
        <v>40</v>
      </c>
      <c r="H215" s="102">
        <f t="shared" si="10"/>
        <v>0</v>
      </c>
      <c r="I215" s="102">
        <f t="shared" si="10"/>
        <v>0</v>
      </c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</row>
    <row r="216" spans="1:20" ht="36.75" customHeight="1" x14ac:dyDescent="0.2">
      <c r="A216" s="62" t="s">
        <v>412</v>
      </c>
      <c r="B216" s="63" t="s">
        <v>81</v>
      </c>
      <c r="C216" s="63" t="s">
        <v>25</v>
      </c>
      <c r="D216" s="63" t="s">
        <v>22</v>
      </c>
      <c r="E216" s="63" t="s">
        <v>436</v>
      </c>
      <c r="F216" s="235" t="s">
        <v>411</v>
      </c>
      <c r="G216" s="63" t="s">
        <v>40</v>
      </c>
      <c r="H216" s="102">
        <f>H217+H218</f>
        <v>0</v>
      </c>
      <c r="I216" s="102">
        <f>I217+I218</f>
        <v>0</v>
      </c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</row>
    <row r="217" spans="1:20" ht="27.6" customHeight="1" x14ac:dyDescent="0.2">
      <c r="A217" s="62" t="s">
        <v>347</v>
      </c>
      <c r="B217" s="63" t="s">
        <v>81</v>
      </c>
      <c r="C217" s="63" t="s">
        <v>25</v>
      </c>
      <c r="D217" s="63" t="s">
        <v>22</v>
      </c>
      <c r="E217" s="63" t="s">
        <v>436</v>
      </c>
      <c r="F217" s="63" t="s">
        <v>411</v>
      </c>
      <c r="G217" s="63" t="s">
        <v>34</v>
      </c>
      <c r="H217" s="102"/>
      <c r="I217" s="102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</row>
    <row r="218" spans="1:20" ht="25.15" customHeight="1" x14ac:dyDescent="0.2">
      <c r="A218" s="34" t="s">
        <v>180</v>
      </c>
      <c r="B218" s="63" t="s">
        <v>81</v>
      </c>
      <c r="C218" s="63" t="s">
        <v>25</v>
      </c>
      <c r="D218" s="63" t="s">
        <v>22</v>
      </c>
      <c r="E218" s="63" t="s">
        <v>436</v>
      </c>
      <c r="F218" s="63" t="s">
        <v>411</v>
      </c>
      <c r="G218" s="63" t="s">
        <v>35</v>
      </c>
      <c r="H218" s="102"/>
      <c r="I218" s="102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</row>
    <row r="219" spans="1:20" ht="34.5" customHeight="1" x14ac:dyDescent="0.25">
      <c r="A219" s="154" t="s">
        <v>85</v>
      </c>
      <c r="B219" s="155">
        <v>734</v>
      </c>
      <c r="C219" s="155" t="s">
        <v>25</v>
      </c>
      <c r="D219" s="155" t="s">
        <v>26</v>
      </c>
      <c r="E219" s="155" t="s">
        <v>4</v>
      </c>
      <c r="F219" s="157" t="s">
        <v>40</v>
      </c>
      <c r="G219" s="157" t="s">
        <v>40</v>
      </c>
      <c r="H219" s="170">
        <f>H220+H229</f>
        <v>112.7</v>
      </c>
      <c r="I219" s="170">
        <f>I220+I229</f>
        <v>225.3</v>
      </c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</row>
    <row r="220" spans="1:20" ht="30" customHeight="1" x14ac:dyDescent="0.25">
      <c r="A220" s="154" t="s">
        <v>442</v>
      </c>
      <c r="B220" s="155" t="s">
        <v>81</v>
      </c>
      <c r="C220" s="155" t="s">
        <v>25</v>
      </c>
      <c r="D220" s="155" t="s">
        <v>26</v>
      </c>
      <c r="E220" s="155" t="s">
        <v>443</v>
      </c>
      <c r="F220" s="157" t="s">
        <v>40</v>
      </c>
      <c r="G220" s="157" t="s">
        <v>40</v>
      </c>
      <c r="H220" s="170">
        <f>H221</f>
        <v>112.7</v>
      </c>
      <c r="I220" s="170">
        <f>I221</f>
        <v>225.3</v>
      </c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</row>
    <row r="221" spans="1:20" ht="18.600000000000001" customHeight="1" x14ac:dyDescent="0.25">
      <c r="A221" s="132" t="s">
        <v>86</v>
      </c>
      <c r="B221" s="155">
        <v>734</v>
      </c>
      <c r="C221" s="155" t="s">
        <v>25</v>
      </c>
      <c r="D221" s="155" t="s">
        <v>26</v>
      </c>
      <c r="E221" s="59" t="s">
        <v>441</v>
      </c>
      <c r="F221" s="59" t="s">
        <v>40</v>
      </c>
      <c r="G221" s="155" t="s">
        <v>40</v>
      </c>
      <c r="H221" s="170">
        <f>H222</f>
        <v>112.7</v>
      </c>
      <c r="I221" s="170">
        <f>I222</f>
        <v>225.3</v>
      </c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</row>
    <row r="222" spans="1:20" ht="39" customHeight="1" x14ac:dyDescent="0.2">
      <c r="A222" s="62" t="s">
        <v>412</v>
      </c>
      <c r="B222" s="60">
        <v>734</v>
      </c>
      <c r="C222" s="60" t="s">
        <v>25</v>
      </c>
      <c r="D222" s="60" t="s">
        <v>26</v>
      </c>
      <c r="E222" s="60" t="s">
        <v>441</v>
      </c>
      <c r="F222" s="60" t="s">
        <v>411</v>
      </c>
      <c r="G222" s="60" t="s">
        <v>40</v>
      </c>
      <c r="H222" s="102">
        <f>H223+H227</f>
        <v>112.7</v>
      </c>
      <c r="I222" s="102">
        <f>I223+I227</f>
        <v>225.3</v>
      </c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</row>
    <row r="223" spans="1:20" ht="18.600000000000001" customHeight="1" x14ac:dyDescent="0.2">
      <c r="A223" s="34" t="s">
        <v>45</v>
      </c>
      <c r="B223" s="60">
        <v>734</v>
      </c>
      <c r="C223" s="60" t="s">
        <v>25</v>
      </c>
      <c r="D223" s="60" t="s">
        <v>26</v>
      </c>
      <c r="E223" s="60" t="s">
        <v>441</v>
      </c>
      <c r="F223" s="60" t="s">
        <v>411</v>
      </c>
      <c r="G223" s="31">
        <v>200</v>
      </c>
      <c r="H223" s="102">
        <f>H224</f>
        <v>112.7</v>
      </c>
      <c r="I223" s="102">
        <f>I224</f>
        <v>225.3</v>
      </c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</row>
    <row r="224" spans="1:20" ht="25.15" customHeight="1" x14ac:dyDescent="0.2">
      <c r="A224" s="34" t="s">
        <v>16</v>
      </c>
      <c r="B224" s="60" t="s">
        <v>81</v>
      </c>
      <c r="C224" s="60" t="s">
        <v>25</v>
      </c>
      <c r="D224" s="60" t="s">
        <v>26</v>
      </c>
      <c r="E224" s="60" t="s">
        <v>441</v>
      </c>
      <c r="F224" s="60" t="s">
        <v>411</v>
      </c>
      <c r="G224" s="31">
        <v>223</v>
      </c>
      <c r="H224" s="102">
        <v>112.7</v>
      </c>
      <c r="I224" s="102">
        <v>225.3</v>
      </c>
      <c r="J224" s="237"/>
      <c r="K224" s="237"/>
      <c r="L224" s="280"/>
      <c r="M224" s="275"/>
      <c r="N224" s="275"/>
      <c r="O224" s="275"/>
      <c r="P224" s="275"/>
      <c r="Q224" s="275"/>
      <c r="R224" s="275"/>
      <c r="S224" s="279"/>
      <c r="T224" s="237"/>
    </row>
    <row r="225" spans="1:20" ht="25.15" customHeight="1" x14ac:dyDescent="0.2">
      <c r="A225" s="34" t="s">
        <v>347</v>
      </c>
      <c r="B225" s="60" t="s">
        <v>81</v>
      </c>
      <c r="C225" s="60" t="s">
        <v>25</v>
      </c>
      <c r="D225" s="60" t="s">
        <v>26</v>
      </c>
      <c r="E225" s="60" t="s">
        <v>441</v>
      </c>
      <c r="F225" s="60" t="s">
        <v>411</v>
      </c>
      <c r="G225" s="31">
        <v>225</v>
      </c>
      <c r="H225" s="102"/>
      <c r="I225" s="102"/>
      <c r="J225" s="237"/>
      <c r="K225" s="237"/>
      <c r="L225" s="280"/>
      <c r="M225" s="275"/>
      <c r="N225" s="275"/>
      <c r="O225" s="275"/>
      <c r="P225" s="275"/>
      <c r="Q225" s="275"/>
      <c r="R225" s="275"/>
      <c r="S225" s="279"/>
      <c r="T225" s="237"/>
    </row>
    <row r="226" spans="1:20" ht="18.600000000000001" customHeight="1" x14ac:dyDescent="0.2">
      <c r="A226" s="62" t="s">
        <v>180</v>
      </c>
      <c r="B226" s="60" t="s">
        <v>81</v>
      </c>
      <c r="C226" s="60" t="s">
        <v>25</v>
      </c>
      <c r="D226" s="60" t="s">
        <v>26</v>
      </c>
      <c r="E226" s="60" t="s">
        <v>441</v>
      </c>
      <c r="F226" s="60" t="s">
        <v>411</v>
      </c>
      <c r="G226" s="31">
        <v>226</v>
      </c>
      <c r="H226" s="102"/>
      <c r="I226" s="102"/>
      <c r="J226" s="237"/>
      <c r="K226" s="237"/>
      <c r="L226" s="274"/>
      <c r="M226" s="275"/>
      <c r="N226" s="275"/>
      <c r="O226" s="275"/>
      <c r="P226" s="275"/>
      <c r="Q226" s="275"/>
      <c r="R226" s="275"/>
      <c r="S226" s="279"/>
      <c r="T226" s="237"/>
    </row>
    <row r="227" spans="1:20" ht="18" customHeight="1" x14ac:dyDescent="0.2">
      <c r="A227" s="34" t="s">
        <v>171</v>
      </c>
      <c r="B227" s="60" t="s">
        <v>81</v>
      </c>
      <c r="C227" s="60" t="s">
        <v>25</v>
      </c>
      <c r="D227" s="60" t="s">
        <v>26</v>
      </c>
      <c r="E227" s="60" t="s">
        <v>441</v>
      </c>
      <c r="F227" s="60" t="s">
        <v>411</v>
      </c>
      <c r="G227" s="31">
        <v>300</v>
      </c>
      <c r="H227" s="102">
        <f>H228</f>
        <v>0</v>
      </c>
      <c r="I227" s="102">
        <f>I228</f>
        <v>0</v>
      </c>
      <c r="J227" s="237"/>
      <c r="K227" s="237"/>
      <c r="L227" s="274"/>
      <c r="M227" s="275"/>
      <c r="N227" s="275"/>
      <c r="O227" s="275"/>
      <c r="P227" s="275"/>
      <c r="Q227" s="275"/>
      <c r="R227" s="275"/>
      <c r="S227" s="279"/>
      <c r="T227" s="237"/>
    </row>
    <row r="228" spans="1:20" ht="18.600000000000001" customHeight="1" x14ac:dyDescent="0.2">
      <c r="A228" s="33" t="s">
        <v>20</v>
      </c>
      <c r="B228" s="60" t="s">
        <v>81</v>
      </c>
      <c r="C228" s="60" t="s">
        <v>25</v>
      </c>
      <c r="D228" s="60" t="s">
        <v>26</v>
      </c>
      <c r="E228" s="60" t="s">
        <v>441</v>
      </c>
      <c r="F228" s="60" t="s">
        <v>411</v>
      </c>
      <c r="G228" s="31">
        <v>340</v>
      </c>
      <c r="H228" s="102"/>
      <c r="I228" s="102"/>
      <c r="J228" s="237"/>
      <c r="K228" s="237"/>
      <c r="L228" s="274"/>
      <c r="M228" s="275"/>
      <c r="N228" s="275"/>
      <c r="O228" s="275"/>
      <c r="P228" s="275"/>
      <c r="Q228" s="275"/>
      <c r="R228" s="275"/>
      <c r="S228" s="279"/>
      <c r="T228" s="237"/>
    </row>
    <row r="229" spans="1:20" ht="33.6" customHeight="1" x14ac:dyDescent="0.25">
      <c r="A229" s="226" t="s">
        <v>127</v>
      </c>
      <c r="B229" s="227" t="s">
        <v>81</v>
      </c>
      <c r="C229" s="155" t="s">
        <v>25</v>
      </c>
      <c r="D229" s="155" t="s">
        <v>26</v>
      </c>
      <c r="E229" s="155" t="s">
        <v>444</v>
      </c>
      <c r="F229" s="155" t="s">
        <v>40</v>
      </c>
      <c r="G229" s="155" t="s">
        <v>40</v>
      </c>
      <c r="H229" s="170">
        <f>H230</f>
        <v>0</v>
      </c>
      <c r="I229" s="170">
        <f>I230</f>
        <v>0</v>
      </c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</row>
    <row r="230" spans="1:20" ht="37.5" customHeight="1" x14ac:dyDescent="0.2">
      <c r="A230" s="90" t="s">
        <v>412</v>
      </c>
      <c r="B230" s="66" t="s">
        <v>81</v>
      </c>
      <c r="C230" s="60" t="s">
        <v>25</v>
      </c>
      <c r="D230" s="60" t="s">
        <v>26</v>
      </c>
      <c r="E230" s="59" t="s">
        <v>444</v>
      </c>
      <c r="F230" s="60" t="s">
        <v>411</v>
      </c>
      <c r="G230" s="60" t="s">
        <v>40</v>
      </c>
      <c r="H230" s="102">
        <f>H236+H231</f>
        <v>0</v>
      </c>
      <c r="I230" s="102">
        <f>I236+I231</f>
        <v>0</v>
      </c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</row>
    <row r="231" spans="1:20" ht="18" customHeight="1" x14ac:dyDescent="0.2">
      <c r="A231" s="34" t="s">
        <v>45</v>
      </c>
      <c r="B231" s="66" t="s">
        <v>81</v>
      </c>
      <c r="C231" s="60" t="s">
        <v>25</v>
      </c>
      <c r="D231" s="60" t="s">
        <v>26</v>
      </c>
      <c r="E231" s="59" t="s">
        <v>444</v>
      </c>
      <c r="F231" s="60" t="s">
        <v>411</v>
      </c>
      <c r="G231" s="60" t="s">
        <v>46</v>
      </c>
      <c r="H231" s="102">
        <f>H232</f>
        <v>0</v>
      </c>
      <c r="I231" s="102">
        <f>I232</f>
        <v>0</v>
      </c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</row>
    <row r="232" spans="1:20" ht="22.9" customHeight="1" x14ac:dyDescent="0.2">
      <c r="A232" s="34" t="s">
        <v>346</v>
      </c>
      <c r="B232" s="66" t="s">
        <v>81</v>
      </c>
      <c r="C232" s="60" t="s">
        <v>25</v>
      </c>
      <c r="D232" s="60" t="s">
        <v>26</v>
      </c>
      <c r="E232" s="59" t="s">
        <v>444</v>
      </c>
      <c r="F232" s="60" t="s">
        <v>411</v>
      </c>
      <c r="G232" s="60" t="s">
        <v>31</v>
      </c>
      <c r="H232" s="102">
        <f>H235+H233+H234</f>
        <v>0</v>
      </c>
      <c r="I232" s="102">
        <f>I235+I233+I234</f>
        <v>0</v>
      </c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</row>
    <row r="233" spans="1:20" ht="22.9" customHeight="1" x14ac:dyDescent="0.2">
      <c r="A233" s="34" t="s">
        <v>260</v>
      </c>
      <c r="B233" s="66" t="s">
        <v>81</v>
      </c>
      <c r="C233" s="60" t="s">
        <v>25</v>
      </c>
      <c r="D233" s="60" t="s">
        <v>26</v>
      </c>
      <c r="E233" s="59" t="s">
        <v>444</v>
      </c>
      <c r="F233" s="60" t="s">
        <v>411</v>
      </c>
      <c r="G233" s="60" t="s">
        <v>5</v>
      </c>
      <c r="H233" s="102"/>
      <c r="I233" s="102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</row>
    <row r="234" spans="1:20" ht="22.9" customHeight="1" x14ac:dyDescent="0.2">
      <c r="A234" s="34" t="s">
        <v>347</v>
      </c>
      <c r="B234" s="60">
        <v>734</v>
      </c>
      <c r="C234" s="60" t="s">
        <v>25</v>
      </c>
      <c r="D234" s="60" t="s">
        <v>26</v>
      </c>
      <c r="E234" s="59" t="s">
        <v>444</v>
      </c>
      <c r="F234" s="60" t="s">
        <v>411</v>
      </c>
      <c r="G234" s="31">
        <v>225</v>
      </c>
      <c r="H234" s="102"/>
      <c r="I234" s="102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</row>
    <row r="235" spans="1:20" ht="23.45" customHeight="1" x14ac:dyDescent="0.2">
      <c r="A235" s="34" t="s">
        <v>180</v>
      </c>
      <c r="B235" s="66" t="s">
        <v>81</v>
      </c>
      <c r="C235" s="60" t="s">
        <v>25</v>
      </c>
      <c r="D235" s="60" t="s">
        <v>26</v>
      </c>
      <c r="E235" s="59" t="s">
        <v>444</v>
      </c>
      <c r="F235" s="60" t="s">
        <v>411</v>
      </c>
      <c r="G235" s="60" t="s">
        <v>35</v>
      </c>
      <c r="H235" s="102"/>
      <c r="I235" s="102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</row>
    <row r="236" spans="1:20" ht="18.600000000000001" customHeight="1" x14ac:dyDescent="0.2">
      <c r="A236" s="90" t="s">
        <v>171</v>
      </c>
      <c r="B236" s="66" t="s">
        <v>81</v>
      </c>
      <c r="C236" s="60" t="s">
        <v>25</v>
      </c>
      <c r="D236" s="60" t="s">
        <v>26</v>
      </c>
      <c r="E236" s="59" t="s">
        <v>444</v>
      </c>
      <c r="F236" s="60" t="s">
        <v>411</v>
      </c>
      <c r="G236" s="60" t="s">
        <v>1</v>
      </c>
      <c r="H236" s="102">
        <f>H237+H238</f>
        <v>0</v>
      </c>
      <c r="I236" s="102">
        <f>I237+I238</f>
        <v>0</v>
      </c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</row>
    <row r="237" spans="1:20" ht="18.600000000000001" customHeight="1" x14ac:dyDescent="0.2">
      <c r="A237" s="90" t="s">
        <v>19</v>
      </c>
      <c r="B237" s="66" t="s">
        <v>81</v>
      </c>
      <c r="C237" s="60" t="s">
        <v>25</v>
      </c>
      <c r="D237" s="60" t="s">
        <v>26</v>
      </c>
      <c r="E237" s="59" t="s">
        <v>444</v>
      </c>
      <c r="F237" s="60" t="s">
        <v>411</v>
      </c>
      <c r="G237" s="60" t="s">
        <v>44</v>
      </c>
      <c r="H237" s="102">
        <f>2100+54.3+147.9-2302.2</f>
        <v>0</v>
      </c>
      <c r="I237" s="102">
        <f>2100+54.3+147.9-2302.2</f>
        <v>0</v>
      </c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</row>
    <row r="238" spans="1:20" ht="18" customHeight="1" x14ac:dyDescent="0.2">
      <c r="A238" s="33" t="s">
        <v>20</v>
      </c>
      <c r="B238" s="66" t="s">
        <v>81</v>
      </c>
      <c r="C238" s="60" t="s">
        <v>25</v>
      </c>
      <c r="D238" s="60" t="s">
        <v>26</v>
      </c>
      <c r="E238" s="59" t="s">
        <v>444</v>
      </c>
      <c r="F238" s="60" t="s">
        <v>411</v>
      </c>
      <c r="G238" s="60" t="s">
        <v>36</v>
      </c>
      <c r="H238" s="102"/>
      <c r="I238" s="102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</row>
    <row r="239" spans="1:20" ht="77.25" customHeight="1" x14ac:dyDescent="0.25">
      <c r="A239" s="154" t="s">
        <v>220</v>
      </c>
      <c r="B239" s="155" t="s">
        <v>81</v>
      </c>
      <c r="C239" s="155" t="s">
        <v>219</v>
      </c>
      <c r="D239" s="155" t="s">
        <v>108</v>
      </c>
      <c r="E239" s="155" t="s">
        <v>4</v>
      </c>
      <c r="F239" s="155" t="s">
        <v>40</v>
      </c>
      <c r="G239" s="155" t="s">
        <v>40</v>
      </c>
      <c r="H239" s="170">
        <f t="shared" ref="H239:I244" si="11">H240</f>
        <v>0</v>
      </c>
      <c r="I239" s="170">
        <f t="shared" si="11"/>
        <v>0</v>
      </c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</row>
    <row r="240" spans="1:20" ht="32.450000000000003" customHeight="1" x14ac:dyDescent="0.2">
      <c r="A240" s="34" t="s">
        <v>221</v>
      </c>
      <c r="B240" s="60" t="s">
        <v>81</v>
      </c>
      <c r="C240" s="60" t="s">
        <v>219</v>
      </c>
      <c r="D240" s="60" t="s">
        <v>26</v>
      </c>
      <c r="E240" s="60" t="s">
        <v>4</v>
      </c>
      <c r="F240" s="60" t="s">
        <v>40</v>
      </c>
      <c r="G240" s="60" t="s">
        <v>40</v>
      </c>
      <c r="H240" s="102">
        <f t="shared" si="11"/>
        <v>0</v>
      </c>
      <c r="I240" s="102">
        <f t="shared" si="11"/>
        <v>0</v>
      </c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</row>
    <row r="241" spans="1:20" ht="36" customHeight="1" x14ac:dyDescent="0.2">
      <c r="A241" s="34" t="s">
        <v>420</v>
      </c>
      <c r="B241" s="60" t="s">
        <v>81</v>
      </c>
      <c r="C241" s="60" t="s">
        <v>219</v>
      </c>
      <c r="D241" s="60" t="s">
        <v>26</v>
      </c>
      <c r="E241" s="60" t="s">
        <v>419</v>
      </c>
      <c r="F241" s="60" t="s">
        <v>40</v>
      </c>
      <c r="G241" s="60" t="s">
        <v>40</v>
      </c>
      <c r="H241" s="102">
        <f t="shared" si="11"/>
        <v>0</v>
      </c>
      <c r="I241" s="102">
        <f t="shared" si="11"/>
        <v>0</v>
      </c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</row>
    <row r="242" spans="1:20" ht="24" customHeight="1" x14ac:dyDescent="0.2">
      <c r="A242" s="34" t="s">
        <v>102</v>
      </c>
      <c r="B242" s="60" t="s">
        <v>81</v>
      </c>
      <c r="C242" s="60" t="s">
        <v>219</v>
      </c>
      <c r="D242" s="60" t="s">
        <v>26</v>
      </c>
      <c r="E242" s="60" t="s">
        <v>440</v>
      </c>
      <c r="F242" s="60" t="s">
        <v>452</v>
      </c>
      <c r="G242" s="60" t="s">
        <v>40</v>
      </c>
      <c r="H242" s="102">
        <f t="shared" si="11"/>
        <v>0</v>
      </c>
      <c r="I242" s="102">
        <f t="shared" si="11"/>
        <v>0</v>
      </c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</row>
    <row r="243" spans="1:20" ht="24" customHeight="1" x14ac:dyDescent="0.2">
      <c r="A243" s="34" t="s">
        <v>45</v>
      </c>
      <c r="B243" s="60" t="s">
        <v>81</v>
      </c>
      <c r="C243" s="60" t="s">
        <v>219</v>
      </c>
      <c r="D243" s="60" t="s">
        <v>26</v>
      </c>
      <c r="E243" s="60" t="s">
        <v>440</v>
      </c>
      <c r="F243" s="60" t="s">
        <v>452</v>
      </c>
      <c r="G243" s="60" t="s">
        <v>46</v>
      </c>
      <c r="H243" s="102">
        <f t="shared" si="11"/>
        <v>0</v>
      </c>
      <c r="I243" s="102">
        <f t="shared" si="11"/>
        <v>0</v>
      </c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</row>
    <row r="244" spans="1:20" ht="24" customHeight="1" x14ac:dyDescent="0.2">
      <c r="A244" s="34" t="s">
        <v>349</v>
      </c>
      <c r="B244" s="60" t="s">
        <v>81</v>
      </c>
      <c r="C244" s="60" t="s">
        <v>219</v>
      </c>
      <c r="D244" s="60" t="s">
        <v>26</v>
      </c>
      <c r="E244" s="60" t="s">
        <v>440</v>
      </c>
      <c r="F244" s="60" t="s">
        <v>452</v>
      </c>
      <c r="G244" s="60" t="s">
        <v>348</v>
      </c>
      <c r="H244" s="102">
        <f t="shared" si="11"/>
        <v>0</v>
      </c>
      <c r="I244" s="102">
        <f t="shared" si="11"/>
        <v>0</v>
      </c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</row>
    <row r="245" spans="1:20" ht="29.45" customHeight="1" x14ac:dyDescent="0.2">
      <c r="A245" s="34" t="s">
        <v>222</v>
      </c>
      <c r="B245" s="60" t="s">
        <v>81</v>
      </c>
      <c r="C245" s="60" t="s">
        <v>219</v>
      </c>
      <c r="D245" s="60" t="s">
        <v>26</v>
      </c>
      <c r="E245" s="60" t="s">
        <v>440</v>
      </c>
      <c r="F245" s="60" t="s">
        <v>452</v>
      </c>
      <c r="G245" s="60" t="s">
        <v>83</v>
      </c>
      <c r="H245" s="102"/>
      <c r="I245" s="102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</row>
    <row r="246" spans="1:20" ht="21" customHeight="1" x14ac:dyDescent="0.2">
      <c r="A246" s="183" t="s">
        <v>181</v>
      </c>
      <c r="B246" s="186" t="s">
        <v>81</v>
      </c>
      <c r="C246" s="186" t="s">
        <v>182</v>
      </c>
      <c r="D246" s="186" t="s">
        <v>108</v>
      </c>
      <c r="E246" s="186" t="s">
        <v>4</v>
      </c>
      <c r="F246" s="186" t="s">
        <v>40</v>
      </c>
      <c r="G246" s="186" t="s">
        <v>40</v>
      </c>
      <c r="H246" s="169">
        <f t="shared" ref="H246:I252" si="12">H247</f>
        <v>123.4</v>
      </c>
      <c r="I246" s="169">
        <f t="shared" si="12"/>
        <v>246.7</v>
      </c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</row>
    <row r="247" spans="1:20" ht="21" customHeight="1" x14ac:dyDescent="0.2">
      <c r="A247" s="184" t="s">
        <v>183</v>
      </c>
      <c r="B247" s="187" t="s">
        <v>81</v>
      </c>
      <c r="C247" s="187" t="s">
        <v>182</v>
      </c>
      <c r="D247" s="187" t="s">
        <v>9</v>
      </c>
      <c r="E247" s="187" t="s">
        <v>4</v>
      </c>
      <c r="F247" s="187" t="s">
        <v>40</v>
      </c>
      <c r="G247" s="187" t="s">
        <v>40</v>
      </c>
      <c r="H247" s="102">
        <f t="shared" si="12"/>
        <v>123.4</v>
      </c>
      <c r="I247" s="102">
        <f t="shared" si="12"/>
        <v>246.7</v>
      </c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</row>
    <row r="248" spans="1:20" ht="39" customHeight="1" x14ac:dyDescent="0.2">
      <c r="A248" s="185" t="s">
        <v>420</v>
      </c>
      <c r="B248" s="187" t="s">
        <v>81</v>
      </c>
      <c r="C248" s="187" t="s">
        <v>182</v>
      </c>
      <c r="D248" s="187" t="s">
        <v>9</v>
      </c>
      <c r="E248" s="187" t="s">
        <v>419</v>
      </c>
      <c r="F248" s="187" t="s">
        <v>40</v>
      </c>
      <c r="G248" s="187" t="s">
        <v>40</v>
      </c>
      <c r="H248" s="102">
        <f t="shared" si="12"/>
        <v>123.4</v>
      </c>
      <c r="I248" s="102">
        <f t="shared" si="12"/>
        <v>246.7</v>
      </c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</row>
    <row r="249" spans="1:20" ht="24.75" customHeight="1" x14ac:dyDescent="0.2">
      <c r="A249" s="185" t="s">
        <v>422</v>
      </c>
      <c r="B249" s="187" t="s">
        <v>81</v>
      </c>
      <c r="C249" s="187" t="s">
        <v>182</v>
      </c>
      <c r="D249" s="187" t="s">
        <v>9</v>
      </c>
      <c r="E249" s="187" t="s">
        <v>421</v>
      </c>
      <c r="F249" s="187" t="s">
        <v>40</v>
      </c>
      <c r="G249" s="187" t="s">
        <v>40</v>
      </c>
      <c r="H249" s="102">
        <f t="shared" si="12"/>
        <v>123.4</v>
      </c>
      <c r="I249" s="102">
        <f t="shared" si="12"/>
        <v>246.7</v>
      </c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</row>
    <row r="250" spans="1:20" ht="22.5" customHeight="1" x14ac:dyDescent="0.2">
      <c r="A250" s="185" t="s">
        <v>423</v>
      </c>
      <c r="B250" s="187" t="s">
        <v>81</v>
      </c>
      <c r="C250" s="187" t="s">
        <v>182</v>
      </c>
      <c r="D250" s="187" t="s">
        <v>9</v>
      </c>
      <c r="E250" s="187" t="s">
        <v>421</v>
      </c>
      <c r="F250" s="187">
        <v>312</v>
      </c>
      <c r="G250" s="187" t="s">
        <v>40</v>
      </c>
      <c r="H250" s="102">
        <f t="shared" si="12"/>
        <v>123.4</v>
      </c>
      <c r="I250" s="102">
        <f t="shared" si="12"/>
        <v>246.7</v>
      </c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</row>
    <row r="251" spans="1:20" ht="22.15" customHeight="1" x14ac:dyDescent="0.2">
      <c r="A251" s="62" t="s">
        <v>45</v>
      </c>
      <c r="B251" s="187" t="s">
        <v>81</v>
      </c>
      <c r="C251" s="187" t="s">
        <v>182</v>
      </c>
      <c r="D251" s="187" t="s">
        <v>9</v>
      </c>
      <c r="E251" s="187" t="s">
        <v>421</v>
      </c>
      <c r="F251" s="187">
        <v>312</v>
      </c>
      <c r="G251" s="187">
        <v>200</v>
      </c>
      <c r="H251" s="102">
        <f t="shared" si="12"/>
        <v>123.4</v>
      </c>
      <c r="I251" s="102">
        <f t="shared" si="12"/>
        <v>246.7</v>
      </c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</row>
    <row r="252" spans="1:20" ht="27.6" customHeight="1" x14ac:dyDescent="0.2">
      <c r="A252" s="184" t="s">
        <v>184</v>
      </c>
      <c r="B252" s="187" t="s">
        <v>81</v>
      </c>
      <c r="C252" s="187" t="s">
        <v>182</v>
      </c>
      <c r="D252" s="187" t="s">
        <v>9</v>
      </c>
      <c r="E252" s="187" t="s">
        <v>421</v>
      </c>
      <c r="F252" s="187">
        <v>312</v>
      </c>
      <c r="G252" s="187">
        <v>260</v>
      </c>
      <c r="H252" s="102">
        <f t="shared" si="12"/>
        <v>123.4</v>
      </c>
      <c r="I252" s="102">
        <f t="shared" si="12"/>
        <v>246.7</v>
      </c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</row>
    <row r="253" spans="1:20" s="117" customFormat="1" ht="35.450000000000003" customHeight="1" x14ac:dyDescent="0.2">
      <c r="A253" s="185" t="s">
        <v>185</v>
      </c>
      <c r="B253" s="187" t="s">
        <v>81</v>
      </c>
      <c r="C253" s="187" t="s">
        <v>182</v>
      </c>
      <c r="D253" s="187" t="s">
        <v>9</v>
      </c>
      <c r="E253" s="187" t="s">
        <v>421</v>
      </c>
      <c r="F253" s="187">
        <v>312</v>
      </c>
      <c r="G253" s="187">
        <v>263</v>
      </c>
      <c r="H253" s="102">
        <v>123.4</v>
      </c>
      <c r="I253" s="102">
        <v>246.7</v>
      </c>
      <c r="J253" s="301"/>
      <c r="K253" s="301"/>
      <c r="L253" s="301"/>
      <c r="M253" s="301"/>
      <c r="N253" s="301"/>
      <c r="O253" s="301"/>
      <c r="P253" s="301"/>
      <c r="Q253" s="301"/>
      <c r="R253" s="301"/>
      <c r="S253" s="301"/>
      <c r="T253" s="301"/>
    </row>
    <row r="254" spans="1:20" ht="36.6" customHeight="1" x14ac:dyDescent="0.25">
      <c r="A254" s="191" t="s">
        <v>156</v>
      </c>
      <c r="B254" s="192">
        <v>734</v>
      </c>
      <c r="C254" s="192" t="s">
        <v>108</v>
      </c>
      <c r="D254" s="192" t="s">
        <v>108</v>
      </c>
      <c r="E254" s="192" t="s">
        <v>4</v>
      </c>
      <c r="F254" s="192" t="s">
        <v>40</v>
      </c>
      <c r="G254" s="192" t="s">
        <v>40</v>
      </c>
      <c r="H254" s="193">
        <f>H255+H289</f>
        <v>11033.970399999998</v>
      </c>
      <c r="I254" s="193">
        <f>I255+I289</f>
        <v>11323.570400000001</v>
      </c>
      <c r="J254" s="239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</row>
    <row r="255" spans="1:20" ht="33.6" customHeight="1" x14ac:dyDescent="0.25">
      <c r="A255" s="154" t="s">
        <v>75</v>
      </c>
      <c r="B255" s="155">
        <v>734</v>
      </c>
      <c r="C255" s="155" t="s">
        <v>23</v>
      </c>
      <c r="D255" s="155" t="s">
        <v>108</v>
      </c>
      <c r="E255" s="155" t="s">
        <v>4</v>
      </c>
      <c r="F255" s="155" t="s">
        <v>40</v>
      </c>
      <c r="G255" s="155" t="s">
        <v>40</v>
      </c>
      <c r="H255" s="170">
        <f>H256+H273</f>
        <v>6805.4703999999992</v>
      </c>
      <c r="I255" s="170">
        <f>I256+I273</f>
        <v>6918.0703999999996</v>
      </c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</row>
    <row r="256" spans="1:20" ht="18" customHeight="1" x14ac:dyDescent="0.25">
      <c r="A256" s="154" t="s">
        <v>174</v>
      </c>
      <c r="B256" s="155">
        <v>734</v>
      </c>
      <c r="C256" s="155" t="s">
        <v>23</v>
      </c>
      <c r="D256" s="155" t="s">
        <v>9</v>
      </c>
      <c r="E256" s="155" t="s">
        <v>4</v>
      </c>
      <c r="F256" s="155" t="s">
        <v>40</v>
      </c>
      <c r="G256" s="155" t="s">
        <v>40</v>
      </c>
      <c r="H256" s="170">
        <f>H257</f>
        <v>5948.6703999999991</v>
      </c>
      <c r="I256" s="170">
        <f>I257</f>
        <v>6031.5703999999996</v>
      </c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</row>
    <row r="257" spans="1:20" ht="39" customHeight="1" x14ac:dyDescent="0.2">
      <c r="A257" s="34" t="s">
        <v>425</v>
      </c>
      <c r="B257" s="144">
        <v>734</v>
      </c>
      <c r="C257" s="144" t="s">
        <v>23</v>
      </c>
      <c r="D257" s="144" t="s">
        <v>9</v>
      </c>
      <c r="E257" s="60" t="s">
        <v>424</v>
      </c>
      <c r="F257" s="144" t="s">
        <v>40</v>
      </c>
      <c r="G257" s="144" t="s">
        <v>40</v>
      </c>
      <c r="H257" s="168">
        <f>H258+H261</f>
        <v>5948.6703999999991</v>
      </c>
      <c r="I257" s="168">
        <f>I258+I261</f>
        <v>6031.5703999999996</v>
      </c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</row>
    <row r="258" spans="1:20" ht="39" customHeight="1" x14ac:dyDescent="0.2">
      <c r="A258" s="34" t="s">
        <v>406</v>
      </c>
      <c r="B258" s="65">
        <v>734</v>
      </c>
      <c r="C258" s="60" t="s">
        <v>23</v>
      </c>
      <c r="D258" s="60" t="s">
        <v>9</v>
      </c>
      <c r="E258" s="60" t="s">
        <v>424</v>
      </c>
      <c r="F258" s="60" t="s">
        <v>403</v>
      </c>
      <c r="G258" s="60">
        <v>200</v>
      </c>
      <c r="H258" s="102">
        <f>H259+H260</f>
        <v>5865.7703999999994</v>
      </c>
      <c r="I258" s="102">
        <f>I259+I260</f>
        <v>5865.7703999999994</v>
      </c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</row>
    <row r="259" spans="1:20" ht="18.600000000000001" customHeight="1" x14ac:dyDescent="0.2">
      <c r="A259" s="34" t="s">
        <v>12</v>
      </c>
      <c r="B259" s="65">
        <v>734</v>
      </c>
      <c r="C259" s="60" t="s">
        <v>23</v>
      </c>
      <c r="D259" s="60" t="s">
        <v>9</v>
      </c>
      <c r="E259" s="60" t="s">
        <v>424</v>
      </c>
      <c r="F259" s="60" t="s">
        <v>403</v>
      </c>
      <c r="G259" s="31">
        <v>211</v>
      </c>
      <c r="H259" s="102">
        <v>4505.2</v>
      </c>
      <c r="I259" s="102">
        <v>4505.2</v>
      </c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</row>
    <row r="260" spans="1:20" ht="18" customHeight="1" x14ac:dyDescent="0.2">
      <c r="A260" s="34" t="s">
        <v>345</v>
      </c>
      <c r="B260" s="65">
        <v>734</v>
      </c>
      <c r="C260" s="60" t="s">
        <v>23</v>
      </c>
      <c r="D260" s="60" t="s">
        <v>9</v>
      </c>
      <c r="E260" s="60" t="s">
        <v>424</v>
      </c>
      <c r="F260" s="60" t="s">
        <v>403</v>
      </c>
      <c r="G260" s="31">
        <v>213</v>
      </c>
      <c r="H260" s="102">
        <f>H259*0.302</f>
        <v>1360.5703999999998</v>
      </c>
      <c r="I260" s="102">
        <f>I259*0.302</f>
        <v>1360.5703999999998</v>
      </c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</row>
    <row r="261" spans="1:20" ht="37.5" customHeight="1" x14ac:dyDescent="0.2">
      <c r="A261" s="34" t="s">
        <v>439</v>
      </c>
      <c r="B261" s="64">
        <v>734</v>
      </c>
      <c r="C261" s="60" t="s">
        <v>23</v>
      </c>
      <c r="D261" s="60" t="s">
        <v>9</v>
      </c>
      <c r="E261" s="235" t="s">
        <v>438</v>
      </c>
      <c r="F261" s="235" t="s">
        <v>40</v>
      </c>
      <c r="G261" s="60" t="s">
        <v>40</v>
      </c>
      <c r="H261" s="102">
        <f>H262</f>
        <v>82.9</v>
      </c>
      <c r="I261" s="102">
        <f>I262</f>
        <v>165.8</v>
      </c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</row>
    <row r="262" spans="1:20" ht="37.5" customHeight="1" x14ac:dyDescent="0.2">
      <c r="A262" s="34" t="s">
        <v>412</v>
      </c>
      <c r="B262" s="64">
        <v>734</v>
      </c>
      <c r="C262" s="60" t="s">
        <v>23</v>
      </c>
      <c r="D262" s="60" t="s">
        <v>9</v>
      </c>
      <c r="E262" s="235" t="s">
        <v>438</v>
      </c>
      <c r="F262" s="235" t="s">
        <v>411</v>
      </c>
      <c r="G262" s="60" t="s">
        <v>40</v>
      </c>
      <c r="H262" s="102">
        <f>H263+H270</f>
        <v>82.9</v>
      </c>
      <c r="I262" s="102">
        <f>I263+I270</f>
        <v>165.8</v>
      </c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</row>
    <row r="263" spans="1:20" ht="21.75" customHeight="1" x14ac:dyDescent="0.2">
      <c r="A263" s="34" t="s">
        <v>45</v>
      </c>
      <c r="B263" s="64">
        <v>734</v>
      </c>
      <c r="C263" s="60" t="s">
        <v>23</v>
      </c>
      <c r="D263" s="60" t="s">
        <v>9</v>
      </c>
      <c r="E263" s="235" t="s">
        <v>438</v>
      </c>
      <c r="F263" s="235" t="s">
        <v>411</v>
      </c>
      <c r="G263" s="60" t="s">
        <v>46</v>
      </c>
      <c r="H263" s="102">
        <f>H264+H266+H267+H268+H269</f>
        <v>82.9</v>
      </c>
      <c r="I263" s="102">
        <f>I264+I266+I267+I268+I269</f>
        <v>165.8</v>
      </c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</row>
    <row r="264" spans="1:20" ht="18.600000000000001" customHeight="1" x14ac:dyDescent="0.2">
      <c r="A264" s="34" t="s">
        <v>14</v>
      </c>
      <c r="B264" s="65">
        <v>734</v>
      </c>
      <c r="C264" s="60" t="s">
        <v>23</v>
      </c>
      <c r="D264" s="60" t="s">
        <v>9</v>
      </c>
      <c r="E264" s="235" t="s">
        <v>438</v>
      </c>
      <c r="F264" s="235" t="s">
        <v>411</v>
      </c>
      <c r="G264" s="31">
        <v>221</v>
      </c>
      <c r="H264" s="102"/>
      <c r="I264" s="102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</row>
    <row r="265" spans="1:20" ht="18" customHeight="1" x14ac:dyDescent="0.2">
      <c r="A265" s="34" t="s">
        <v>15</v>
      </c>
      <c r="B265" s="65">
        <v>734</v>
      </c>
      <c r="C265" s="60" t="s">
        <v>23</v>
      </c>
      <c r="D265" s="60" t="s">
        <v>9</v>
      </c>
      <c r="E265" s="235" t="s">
        <v>438</v>
      </c>
      <c r="F265" s="235" t="s">
        <v>411</v>
      </c>
      <c r="G265" s="31">
        <v>222</v>
      </c>
      <c r="H265" s="102"/>
      <c r="I265" s="102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</row>
    <row r="266" spans="1:20" ht="18.600000000000001" customHeight="1" x14ac:dyDescent="0.2">
      <c r="A266" s="234" t="s">
        <v>16</v>
      </c>
      <c r="B266" s="243">
        <v>734</v>
      </c>
      <c r="C266" s="235" t="s">
        <v>23</v>
      </c>
      <c r="D266" s="235" t="s">
        <v>9</v>
      </c>
      <c r="E266" s="235" t="s">
        <v>438</v>
      </c>
      <c r="F266" s="235" t="s">
        <v>411</v>
      </c>
      <c r="G266" s="238">
        <v>223</v>
      </c>
      <c r="H266" s="236">
        <v>82.9</v>
      </c>
      <c r="I266" s="236">
        <f>162.9+2.9</f>
        <v>165.8</v>
      </c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</row>
    <row r="267" spans="1:20" ht="18.600000000000001" customHeight="1" x14ac:dyDescent="0.2">
      <c r="A267" s="34" t="s">
        <v>347</v>
      </c>
      <c r="B267" s="65">
        <v>734</v>
      </c>
      <c r="C267" s="60" t="s">
        <v>23</v>
      </c>
      <c r="D267" s="60" t="s">
        <v>9</v>
      </c>
      <c r="E267" s="235" t="s">
        <v>438</v>
      </c>
      <c r="F267" s="235" t="s">
        <v>411</v>
      </c>
      <c r="G267" s="31">
        <v>225</v>
      </c>
      <c r="H267" s="102"/>
      <c r="I267" s="102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</row>
    <row r="268" spans="1:20" ht="27.75" customHeight="1" x14ac:dyDescent="0.2">
      <c r="A268" s="234" t="s">
        <v>180</v>
      </c>
      <c r="B268" s="238">
        <v>734</v>
      </c>
      <c r="C268" s="235" t="s">
        <v>23</v>
      </c>
      <c r="D268" s="235" t="s">
        <v>9</v>
      </c>
      <c r="E268" s="235" t="s">
        <v>438</v>
      </c>
      <c r="F268" s="235" t="s">
        <v>411</v>
      </c>
      <c r="G268" s="238">
        <v>226</v>
      </c>
      <c r="H268" s="236"/>
      <c r="I268" s="236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</row>
    <row r="269" spans="1:20" ht="25.5" customHeight="1" x14ac:dyDescent="0.2">
      <c r="A269" s="34" t="s">
        <v>6</v>
      </c>
      <c r="B269" s="65">
        <v>734</v>
      </c>
      <c r="C269" s="60" t="s">
        <v>23</v>
      </c>
      <c r="D269" s="60" t="s">
        <v>9</v>
      </c>
      <c r="E269" s="235" t="s">
        <v>438</v>
      </c>
      <c r="F269" s="235" t="s">
        <v>411</v>
      </c>
      <c r="G269" s="31">
        <v>290</v>
      </c>
      <c r="H269" s="102"/>
      <c r="I269" s="102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</row>
    <row r="270" spans="1:20" ht="18" customHeight="1" x14ac:dyDescent="0.2">
      <c r="A270" s="34" t="s">
        <v>171</v>
      </c>
      <c r="B270" s="64">
        <v>734</v>
      </c>
      <c r="C270" s="60" t="s">
        <v>23</v>
      </c>
      <c r="D270" s="60" t="s">
        <v>9</v>
      </c>
      <c r="E270" s="235" t="s">
        <v>438</v>
      </c>
      <c r="F270" s="235" t="s">
        <v>411</v>
      </c>
      <c r="G270" s="31">
        <v>300</v>
      </c>
      <c r="H270" s="102">
        <f>SUM(H271:H272)</f>
        <v>0</v>
      </c>
      <c r="I270" s="102">
        <f>SUM(I271:I272)</f>
        <v>0</v>
      </c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</row>
    <row r="271" spans="1:20" ht="18" customHeight="1" x14ac:dyDescent="0.2">
      <c r="A271" s="34" t="s">
        <v>19</v>
      </c>
      <c r="B271" s="65">
        <v>734</v>
      </c>
      <c r="C271" s="60" t="s">
        <v>23</v>
      </c>
      <c r="D271" s="60" t="s">
        <v>9</v>
      </c>
      <c r="E271" s="235" t="s">
        <v>438</v>
      </c>
      <c r="F271" s="235" t="s">
        <v>411</v>
      </c>
      <c r="G271" s="31">
        <v>310</v>
      </c>
      <c r="H271" s="102"/>
      <c r="I271" s="102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</row>
    <row r="272" spans="1:20" ht="18.600000000000001" customHeight="1" x14ac:dyDescent="0.2">
      <c r="A272" s="34" t="s">
        <v>20</v>
      </c>
      <c r="B272" s="64">
        <v>734</v>
      </c>
      <c r="C272" s="60" t="s">
        <v>23</v>
      </c>
      <c r="D272" s="60" t="s">
        <v>9</v>
      </c>
      <c r="E272" s="235" t="s">
        <v>438</v>
      </c>
      <c r="F272" s="235" t="s">
        <v>411</v>
      </c>
      <c r="G272" s="31">
        <v>340</v>
      </c>
      <c r="H272" s="102"/>
      <c r="I272" s="102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</row>
    <row r="273" spans="1:20" ht="21" customHeight="1" x14ac:dyDescent="0.25">
      <c r="A273" s="132" t="s">
        <v>186</v>
      </c>
      <c r="B273" s="59" t="s">
        <v>81</v>
      </c>
      <c r="C273" s="59" t="s">
        <v>23</v>
      </c>
      <c r="D273" s="59" t="s">
        <v>9</v>
      </c>
      <c r="E273" s="59" t="s">
        <v>4</v>
      </c>
      <c r="F273" s="59" t="s">
        <v>40</v>
      </c>
      <c r="G273" s="59" t="s">
        <v>40</v>
      </c>
      <c r="H273" s="169">
        <f>H274+H278</f>
        <v>856.80000000000007</v>
      </c>
      <c r="I273" s="169">
        <f>I274+I278</f>
        <v>886.5</v>
      </c>
      <c r="J273" s="241"/>
      <c r="K273" s="241"/>
      <c r="L273" s="241"/>
      <c r="M273" s="241"/>
      <c r="N273" s="241"/>
      <c r="O273" s="241"/>
      <c r="P273" s="241"/>
      <c r="Q273" s="237"/>
      <c r="R273" s="237"/>
      <c r="S273" s="237"/>
      <c r="T273" s="237"/>
    </row>
    <row r="274" spans="1:20" ht="38.25" customHeight="1" x14ac:dyDescent="0.2">
      <c r="A274" s="83" t="s">
        <v>426</v>
      </c>
      <c r="B274" s="60" t="s">
        <v>81</v>
      </c>
      <c r="C274" s="60" t="s">
        <v>23</v>
      </c>
      <c r="D274" s="60" t="s">
        <v>9</v>
      </c>
      <c r="E274" s="60" t="s">
        <v>424</v>
      </c>
      <c r="F274" s="60" t="s">
        <v>40</v>
      </c>
      <c r="G274" s="60" t="s">
        <v>40</v>
      </c>
      <c r="H274" s="102">
        <f>H275</f>
        <v>827.1</v>
      </c>
      <c r="I274" s="102">
        <f>I275</f>
        <v>827.1</v>
      </c>
      <c r="J274" s="241"/>
      <c r="K274" s="241"/>
      <c r="L274" s="241"/>
      <c r="M274" s="241"/>
      <c r="N274" s="241"/>
      <c r="O274" s="241"/>
      <c r="P274" s="241"/>
      <c r="Q274" s="237"/>
      <c r="R274" s="237"/>
      <c r="S274" s="237"/>
      <c r="T274" s="237"/>
    </row>
    <row r="275" spans="1:20" ht="39.75" customHeight="1" x14ac:dyDescent="0.2">
      <c r="A275" s="334" t="s">
        <v>406</v>
      </c>
      <c r="B275" s="60" t="s">
        <v>81</v>
      </c>
      <c r="C275" s="60" t="s">
        <v>23</v>
      </c>
      <c r="D275" s="60" t="s">
        <v>9</v>
      </c>
      <c r="E275" s="60" t="s">
        <v>424</v>
      </c>
      <c r="F275" s="60" t="s">
        <v>403</v>
      </c>
      <c r="G275" s="60" t="s">
        <v>40</v>
      </c>
      <c r="H275" s="102">
        <f>H276+H277</f>
        <v>827.1</v>
      </c>
      <c r="I275" s="102">
        <f>I276+I277</f>
        <v>827.1</v>
      </c>
      <c r="J275" s="241"/>
      <c r="K275" s="241"/>
      <c r="L275" s="241"/>
      <c r="M275" s="241"/>
      <c r="N275" s="241"/>
      <c r="O275" s="241"/>
      <c r="P275" s="241"/>
      <c r="Q275" s="237"/>
      <c r="R275" s="237"/>
      <c r="S275" s="237"/>
      <c r="T275" s="237"/>
    </row>
    <row r="276" spans="1:20" ht="20.45" customHeight="1" x14ac:dyDescent="0.2">
      <c r="A276" s="34" t="s">
        <v>12</v>
      </c>
      <c r="B276" s="60" t="s">
        <v>81</v>
      </c>
      <c r="C276" s="60" t="s">
        <v>23</v>
      </c>
      <c r="D276" s="60" t="s">
        <v>9</v>
      </c>
      <c r="E276" s="60" t="s">
        <v>424</v>
      </c>
      <c r="F276" s="60" t="s">
        <v>403</v>
      </c>
      <c r="G276" s="31">
        <v>211</v>
      </c>
      <c r="H276" s="102">
        <v>635.20000000000005</v>
      </c>
      <c r="I276" s="102">
        <v>635.20000000000005</v>
      </c>
      <c r="J276" s="241"/>
      <c r="K276" s="241"/>
      <c r="L276" s="241"/>
      <c r="M276" s="241"/>
      <c r="N276" s="241"/>
      <c r="O276" s="241"/>
      <c r="P276" s="241"/>
      <c r="Q276" s="237"/>
      <c r="R276" s="237"/>
      <c r="S276" s="237"/>
      <c r="T276" s="237"/>
    </row>
    <row r="277" spans="1:20" s="26" customFormat="1" ht="20.45" customHeight="1" x14ac:dyDescent="0.2">
      <c r="A277" s="34" t="s">
        <v>345</v>
      </c>
      <c r="B277" s="60" t="s">
        <v>81</v>
      </c>
      <c r="C277" s="60" t="s">
        <v>23</v>
      </c>
      <c r="D277" s="60" t="s">
        <v>9</v>
      </c>
      <c r="E277" s="60" t="s">
        <v>424</v>
      </c>
      <c r="F277" s="60" t="s">
        <v>403</v>
      </c>
      <c r="G277" s="31">
        <v>213</v>
      </c>
      <c r="H277" s="102">
        <v>191.9</v>
      </c>
      <c r="I277" s="102">
        <v>191.9</v>
      </c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</row>
    <row r="278" spans="1:20" s="26" customFormat="1" ht="25.5" customHeight="1" x14ac:dyDescent="0.2">
      <c r="A278" s="34" t="s">
        <v>434</v>
      </c>
      <c r="B278" s="60" t="s">
        <v>81</v>
      </c>
      <c r="C278" s="60" t="s">
        <v>23</v>
      </c>
      <c r="D278" s="60" t="s">
        <v>9</v>
      </c>
      <c r="E278" s="60" t="s">
        <v>433</v>
      </c>
      <c r="F278" s="60" t="s">
        <v>40</v>
      </c>
      <c r="G278" s="60" t="s">
        <v>40</v>
      </c>
      <c r="H278" s="102">
        <f>H279</f>
        <v>29.7</v>
      </c>
      <c r="I278" s="102">
        <f>I279</f>
        <v>59.4</v>
      </c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</row>
    <row r="279" spans="1:20" ht="37.5" customHeight="1" x14ac:dyDescent="0.2">
      <c r="A279" s="34" t="s">
        <v>412</v>
      </c>
      <c r="B279" s="60" t="s">
        <v>81</v>
      </c>
      <c r="C279" s="60" t="s">
        <v>23</v>
      </c>
      <c r="D279" s="60" t="s">
        <v>9</v>
      </c>
      <c r="E279" s="60" t="s">
        <v>433</v>
      </c>
      <c r="F279" s="235" t="s">
        <v>411</v>
      </c>
      <c r="G279" s="60" t="s">
        <v>40</v>
      </c>
      <c r="H279" s="102">
        <f>H280+H286</f>
        <v>29.7</v>
      </c>
      <c r="I279" s="102">
        <f>I280+I286</f>
        <v>59.4</v>
      </c>
      <c r="J279" s="241"/>
      <c r="K279" s="241"/>
      <c r="L279" s="241"/>
      <c r="M279" s="241"/>
      <c r="N279" s="241"/>
      <c r="O279" s="241"/>
      <c r="P279" s="241"/>
      <c r="Q279" s="237"/>
      <c r="R279" s="237"/>
      <c r="S279" s="237"/>
      <c r="T279" s="237"/>
    </row>
    <row r="280" spans="1:20" ht="18" customHeight="1" x14ac:dyDescent="0.2">
      <c r="A280" s="34" t="s">
        <v>45</v>
      </c>
      <c r="B280" s="60" t="s">
        <v>81</v>
      </c>
      <c r="C280" s="60" t="s">
        <v>23</v>
      </c>
      <c r="D280" s="60" t="s">
        <v>9</v>
      </c>
      <c r="E280" s="60" t="s">
        <v>433</v>
      </c>
      <c r="F280" s="235" t="s">
        <v>411</v>
      </c>
      <c r="G280" s="60" t="s">
        <v>46</v>
      </c>
      <c r="H280" s="102">
        <f>H281+H282+H283+H284+H285</f>
        <v>29.7</v>
      </c>
      <c r="I280" s="102">
        <f>I281+I282+I283+I284+I285</f>
        <v>59.4</v>
      </c>
      <c r="J280" s="241"/>
      <c r="K280" s="241"/>
      <c r="L280" s="241"/>
      <c r="M280" s="241"/>
      <c r="N280" s="241"/>
      <c r="O280" s="241"/>
      <c r="P280" s="241"/>
      <c r="Q280" s="237"/>
      <c r="R280" s="237"/>
      <c r="S280" s="237"/>
      <c r="T280" s="237"/>
    </row>
    <row r="281" spans="1:20" s="26" customFormat="1" ht="20.45" customHeight="1" x14ac:dyDescent="0.2">
      <c r="A281" s="34" t="s">
        <v>14</v>
      </c>
      <c r="B281" s="60" t="s">
        <v>81</v>
      </c>
      <c r="C281" s="60" t="s">
        <v>23</v>
      </c>
      <c r="D281" s="60" t="s">
        <v>9</v>
      </c>
      <c r="E281" s="60" t="s">
        <v>433</v>
      </c>
      <c r="F281" s="235" t="s">
        <v>411</v>
      </c>
      <c r="G281" s="31">
        <v>221</v>
      </c>
      <c r="H281" s="102"/>
      <c r="I281" s="102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</row>
    <row r="282" spans="1:20" s="26" customFormat="1" ht="21.6" customHeight="1" x14ac:dyDescent="0.2">
      <c r="A282" s="34" t="s">
        <v>16</v>
      </c>
      <c r="B282" s="60" t="s">
        <v>81</v>
      </c>
      <c r="C282" s="60" t="s">
        <v>23</v>
      </c>
      <c r="D282" s="60" t="s">
        <v>9</v>
      </c>
      <c r="E282" s="60" t="s">
        <v>433</v>
      </c>
      <c r="F282" s="235" t="s">
        <v>411</v>
      </c>
      <c r="G282" s="31">
        <v>223</v>
      </c>
      <c r="H282" s="102">
        <v>29.7</v>
      </c>
      <c r="I282" s="102">
        <v>59.4</v>
      </c>
      <c r="J282" s="237"/>
      <c r="K282" s="237"/>
      <c r="L282" s="237"/>
      <c r="M282" s="237"/>
      <c r="N282" s="237"/>
      <c r="O282" s="237"/>
      <c r="P282" s="237"/>
      <c r="Q282" s="241"/>
      <c r="R282" s="241"/>
      <c r="S282" s="241"/>
      <c r="T282" s="241"/>
    </row>
    <row r="283" spans="1:20" s="26" customFormat="1" ht="24.6" customHeight="1" x14ac:dyDescent="0.2">
      <c r="A283" s="34" t="s">
        <v>347</v>
      </c>
      <c r="B283" s="60" t="s">
        <v>81</v>
      </c>
      <c r="C283" s="60" t="s">
        <v>23</v>
      </c>
      <c r="D283" s="60" t="s">
        <v>9</v>
      </c>
      <c r="E283" s="60" t="s">
        <v>433</v>
      </c>
      <c r="F283" s="235" t="s">
        <v>411</v>
      </c>
      <c r="G283" s="31">
        <v>225</v>
      </c>
      <c r="H283" s="102"/>
      <c r="I283" s="102"/>
      <c r="J283" s="237"/>
      <c r="K283" s="237"/>
      <c r="L283" s="237"/>
      <c r="M283" s="237"/>
      <c r="N283" s="237"/>
      <c r="O283" s="237"/>
      <c r="P283" s="237"/>
      <c r="Q283" s="241"/>
      <c r="R283" s="241"/>
      <c r="S283" s="241"/>
      <c r="T283" s="241"/>
    </row>
    <row r="284" spans="1:20" s="26" customFormat="1" ht="24.6" customHeight="1" x14ac:dyDescent="0.2">
      <c r="A284" s="34" t="s">
        <v>180</v>
      </c>
      <c r="B284" s="60" t="s">
        <v>81</v>
      </c>
      <c r="C284" s="60" t="s">
        <v>23</v>
      </c>
      <c r="D284" s="60" t="s">
        <v>9</v>
      </c>
      <c r="E284" s="60" t="s">
        <v>433</v>
      </c>
      <c r="F284" s="235" t="s">
        <v>411</v>
      </c>
      <c r="G284" s="31">
        <v>226</v>
      </c>
      <c r="H284" s="102"/>
      <c r="I284" s="102"/>
      <c r="J284" s="237"/>
      <c r="K284" s="237"/>
      <c r="L284" s="237"/>
      <c r="M284" s="237"/>
      <c r="N284" s="237"/>
      <c r="O284" s="237"/>
      <c r="P284" s="237"/>
      <c r="Q284" s="241"/>
      <c r="R284" s="241"/>
      <c r="S284" s="241"/>
      <c r="T284" s="241"/>
    </row>
    <row r="285" spans="1:20" s="26" customFormat="1" ht="23.25" customHeight="1" x14ac:dyDescent="0.2">
      <c r="A285" s="34" t="s">
        <v>6</v>
      </c>
      <c r="B285" s="60" t="s">
        <v>81</v>
      </c>
      <c r="C285" s="60" t="s">
        <v>23</v>
      </c>
      <c r="D285" s="60" t="s">
        <v>9</v>
      </c>
      <c r="E285" s="60" t="s">
        <v>433</v>
      </c>
      <c r="F285" s="235" t="s">
        <v>411</v>
      </c>
      <c r="G285" s="31">
        <v>290</v>
      </c>
      <c r="H285" s="102"/>
      <c r="I285" s="102"/>
      <c r="J285" s="237"/>
      <c r="K285" s="237"/>
      <c r="L285" s="237"/>
      <c r="M285" s="237"/>
      <c r="N285" s="237"/>
      <c r="O285" s="237"/>
      <c r="P285" s="237"/>
      <c r="Q285" s="241"/>
      <c r="R285" s="241"/>
      <c r="S285" s="241"/>
      <c r="T285" s="241"/>
    </row>
    <row r="286" spans="1:20" s="26" customFormat="1" ht="24.6" customHeight="1" x14ac:dyDescent="0.2">
      <c r="A286" s="34" t="s">
        <v>171</v>
      </c>
      <c r="B286" s="60" t="s">
        <v>81</v>
      </c>
      <c r="C286" s="60" t="s">
        <v>23</v>
      </c>
      <c r="D286" s="60" t="s">
        <v>9</v>
      </c>
      <c r="E286" s="60" t="s">
        <v>433</v>
      </c>
      <c r="F286" s="235" t="s">
        <v>411</v>
      </c>
      <c r="G286" s="31">
        <v>300</v>
      </c>
      <c r="H286" s="102">
        <f>H287+H288</f>
        <v>0</v>
      </c>
      <c r="I286" s="102">
        <f>I287+I288</f>
        <v>0</v>
      </c>
      <c r="J286" s="237"/>
      <c r="K286" s="237"/>
      <c r="L286" s="237"/>
      <c r="M286" s="237"/>
      <c r="N286" s="237"/>
      <c r="O286" s="237"/>
      <c r="P286" s="237"/>
      <c r="Q286" s="241"/>
      <c r="R286" s="241"/>
      <c r="S286" s="241"/>
      <c r="T286" s="241"/>
    </row>
    <row r="287" spans="1:20" s="26" customFormat="1" ht="24.6" customHeight="1" x14ac:dyDescent="0.2">
      <c r="A287" s="34" t="s">
        <v>19</v>
      </c>
      <c r="B287" s="60" t="s">
        <v>81</v>
      </c>
      <c r="C287" s="60" t="s">
        <v>23</v>
      </c>
      <c r="D287" s="60" t="s">
        <v>9</v>
      </c>
      <c r="E287" s="60" t="s">
        <v>433</v>
      </c>
      <c r="F287" s="235" t="s">
        <v>411</v>
      </c>
      <c r="G287" s="31">
        <v>310</v>
      </c>
      <c r="H287" s="102"/>
      <c r="I287" s="102"/>
      <c r="J287" s="237"/>
      <c r="K287" s="237"/>
      <c r="L287" s="237"/>
      <c r="M287" s="237"/>
      <c r="N287" s="237"/>
      <c r="O287" s="237"/>
      <c r="P287" s="237"/>
      <c r="Q287" s="241"/>
      <c r="R287" s="241"/>
      <c r="S287" s="241"/>
      <c r="T287" s="241"/>
    </row>
    <row r="288" spans="1:20" s="26" customFormat="1" ht="24.6" customHeight="1" x14ac:dyDescent="0.2">
      <c r="A288" s="34" t="s">
        <v>20</v>
      </c>
      <c r="B288" s="60" t="s">
        <v>81</v>
      </c>
      <c r="C288" s="60" t="s">
        <v>23</v>
      </c>
      <c r="D288" s="60" t="s">
        <v>9</v>
      </c>
      <c r="E288" s="60" t="s">
        <v>433</v>
      </c>
      <c r="F288" s="235" t="s">
        <v>411</v>
      </c>
      <c r="G288" s="31">
        <v>340</v>
      </c>
      <c r="H288" s="102"/>
      <c r="I288" s="102"/>
      <c r="J288" s="237"/>
      <c r="K288" s="237"/>
      <c r="L288" s="237"/>
      <c r="M288" s="237"/>
      <c r="N288" s="237"/>
      <c r="O288" s="237"/>
      <c r="P288" s="237"/>
      <c r="Q288" s="241"/>
      <c r="R288" s="241"/>
      <c r="S288" s="241"/>
      <c r="T288" s="241"/>
    </row>
    <row r="289" spans="1:20" ht="24.75" customHeight="1" x14ac:dyDescent="0.25">
      <c r="A289" s="132" t="s">
        <v>175</v>
      </c>
      <c r="B289" s="133" t="s">
        <v>81</v>
      </c>
      <c r="C289" s="133" t="s">
        <v>82</v>
      </c>
      <c r="D289" s="133" t="s">
        <v>108</v>
      </c>
      <c r="E289" s="133" t="s">
        <v>4</v>
      </c>
      <c r="F289" s="133" t="s">
        <v>40</v>
      </c>
      <c r="G289" s="133" t="s">
        <v>40</v>
      </c>
      <c r="H289" s="169">
        <f>H290</f>
        <v>4228.5</v>
      </c>
      <c r="I289" s="169">
        <f>I290</f>
        <v>4405.5</v>
      </c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</row>
    <row r="290" spans="1:20" ht="18" customHeight="1" x14ac:dyDescent="0.2">
      <c r="A290" s="339" t="s">
        <v>435</v>
      </c>
      <c r="B290" s="131" t="s">
        <v>81</v>
      </c>
      <c r="C290" s="131" t="s">
        <v>82</v>
      </c>
      <c r="D290" s="131" t="s">
        <v>22</v>
      </c>
      <c r="E290" s="131" t="s">
        <v>4</v>
      </c>
      <c r="F290" s="131" t="s">
        <v>40</v>
      </c>
      <c r="G290" s="131" t="s">
        <v>40</v>
      </c>
      <c r="H290" s="102">
        <f>H291+H295</f>
        <v>4228.5</v>
      </c>
      <c r="I290" s="102">
        <f>I291+I295</f>
        <v>4405.5</v>
      </c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</row>
    <row r="291" spans="1:20" ht="39" customHeight="1" x14ac:dyDescent="0.2">
      <c r="A291" s="83" t="s">
        <v>425</v>
      </c>
      <c r="B291" s="60" t="s">
        <v>81</v>
      </c>
      <c r="C291" s="131" t="s">
        <v>82</v>
      </c>
      <c r="D291" s="131" t="s">
        <v>22</v>
      </c>
      <c r="E291" s="60" t="s">
        <v>424</v>
      </c>
      <c r="F291" s="60" t="s">
        <v>40</v>
      </c>
      <c r="G291" s="60" t="s">
        <v>40</v>
      </c>
      <c r="H291" s="102">
        <f>H292</f>
        <v>4051.5</v>
      </c>
      <c r="I291" s="102">
        <f>I292</f>
        <v>4051.5</v>
      </c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</row>
    <row r="292" spans="1:20" ht="39" customHeight="1" x14ac:dyDescent="0.2">
      <c r="A292" s="83" t="s">
        <v>406</v>
      </c>
      <c r="B292" s="60" t="s">
        <v>81</v>
      </c>
      <c r="C292" s="131" t="s">
        <v>82</v>
      </c>
      <c r="D292" s="131" t="s">
        <v>22</v>
      </c>
      <c r="E292" s="60" t="s">
        <v>424</v>
      </c>
      <c r="F292" s="60" t="s">
        <v>403</v>
      </c>
      <c r="G292" s="60" t="s">
        <v>40</v>
      </c>
      <c r="H292" s="102">
        <f>H293+H294</f>
        <v>4051.5</v>
      </c>
      <c r="I292" s="102">
        <f>I293+I294</f>
        <v>4051.5</v>
      </c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</row>
    <row r="293" spans="1:20" ht="18.600000000000001" customHeight="1" x14ac:dyDescent="0.2">
      <c r="A293" s="34" t="s">
        <v>12</v>
      </c>
      <c r="B293" s="60" t="s">
        <v>81</v>
      </c>
      <c r="C293" s="131" t="s">
        <v>82</v>
      </c>
      <c r="D293" s="131" t="s">
        <v>22</v>
      </c>
      <c r="E293" s="60" t="s">
        <v>424</v>
      </c>
      <c r="F293" s="60" t="s">
        <v>403</v>
      </c>
      <c r="G293" s="31">
        <v>211</v>
      </c>
      <c r="H293" s="102">
        <v>3111.7</v>
      </c>
      <c r="I293" s="102">
        <v>3111.7</v>
      </c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</row>
    <row r="294" spans="1:20" ht="20.45" customHeight="1" x14ac:dyDescent="0.2">
      <c r="A294" s="34" t="s">
        <v>345</v>
      </c>
      <c r="B294" s="60" t="s">
        <v>81</v>
      </c>
      <c r="C294" s="131" t="s">
        <v>82</v>
      </c>
      <c r="D294" s="131" t="s">
        <v>22</v>
      </c>
      <c r="E294" s="60" t="s">
        <v>424</v>
      </c>
      <c r="F294" s="60" t="s">
        <v>403</v>
      </c>
      <c r="G294" s="31">
        <v>213</v>
      </c>
      <c r="H294" s="102">
        <v>939.8</v>
      </c>
      <c r="I294" s="102">
        <v>939.8</v>
      </c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</row>
    <row r="295" spans="1:20" ht="26.25" customHeight="1" x14ac:dyDescent="0.2">
      <c r="A295" s="34" t="s">
        <v>437</v>
      </c>
      <c r="B295" s="60" t="s">
        <v>81</v>
      </c>
      <c r="C295" s="131" t="s">
        <v>82</v>
      </c>
      <c r="D295" s="131" t="s">
        <v>22</v>
      </c>
      <c r="E295" s="235" t="s">
        <v>436</v>
      </c>
      <c r="F295" s="235" t="s">
        <v>40</v>
      </c>
      <c r="G295" s="60" t="s">
        <v>40</v>
      </c>
      <c r="H295" s="102">
        <f>H296</f>
        <v>177</v>
      </c>
      <c r="I295" s="102">
        <f>I296</f>
        <v>354</v>
      </c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</row>
    <row r="296" spans="1:20" ht="39" customHeight="1" x14ac:dyDescent="0.2">
      <c r="A296" s="34" t="s">
        <v>412</v>
      </c>
      <c r="B296" s="60" t="s">
        <v>81</v>
      </c>
      <c r="C296" s="131" t="s">
        <v>82</v>
      </c>
      <c r="D296" s="131" t="s">
        <v>22</v>
      </c>
      <c r="E296" s="235" t="s">
        <v>436</v>
      </c>
      <c r="F296" s="235" t="s">
        <v>411</v>
      </c>
      <c r="G296" s="60" t="s">
        <v>40</v>
      </c>
      <c r="H296" s="102">
        <f>H297+H304</f>
        <v>177</v>
      </c>
      <c r="I296" s="102">
        <f>I297+I304</f>
        <v>354</v>
      </c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</row>
    <row r="297" spans="1:20" ht="20.25" customHeight="1" x14ac:dyDescent="0.2">
      <c r="A297" s="34" t="s">
        <v>45</v>
      </c>
      <c r="B297" s="60" t="s">
        <v>81</v>
      </c>
      <c r="C297" s="131" t="s">
        <v>82</v>
      </c>
      <c r="D297" s="131" t="s">
        <v>22</v>
      </c>
      <c r="E297" s="235" t="s">
        <v>436</v>
      </c>
      <c r="F297" s="235" t="s">
        <v>411</v>
      </c>
      <c r="G297" s="60" t="s">
        <v>46</v>
      </c>
      <c r="H297" s="102">
        <f>H298+H299+H300+H301+H302+H303</f>
        <v>177</v>
      </c>
      <c r="I297" s="102">
        <f>I298+I299+I300+I301+I302+I303</f>
        <v>354</v>
      </c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</row>
    <row r="298" spans="1:20" ht="19.149999999999999" customHeight="1" x14ac:dyDescent="0.2">
      <c r="A298" s="34" t="s">
        <v>14</v>
      </c>
      <c r="B298" s="60" t="s">
        <v>81</v>
      </c>
      <c r="C298" s="131" t="s">
        <v>82</v>
      </c>
      <c r="D298" s="131" t="s">
        <v>22</v>
      </c>
      <c r="E298" s="235" t="s">
        <v>436</v>
      </c>
      <c r="F298" s="235" t="s">
        <v>411</v>
      </c>
      <c r="G298" s="31">
        <v>221</v>
      </c>
      <c r="H298" s="102"/>
      <c r="I298" s="102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</row>
    <row r="299" spans="1:20" ht="20.45" customHeight="1" x14ac:dyDescent="0.2">
      <c r="A299" s="34" t="s">
        <v>15</v>
      </c>
      <c r="B299" s="60" t="s">
        <v>81</v>
      </c>
      <c r="C299" s="131" t="s">
        <v>82</v>
      </c>
      <c r="D299" s="131" t="s">
        <v>22</v>
      </c>
      <c r="E299" s="235" t="s">
        <v>436</v>
      </c>
      <c r="F299" s="235" t="s">
        <v>411</v>
      </c>
      <c r="G299" s="31">
        <v>222</v>
      </c>
      <c r="H299" s="102">
        <v>0</v>
      </c>
      <c r="I299" s="102">
        <v>0</v>
      </c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</row>
    <row r="300" spans="1:20" ht="23.45" customHeight="1" x14ac:dyDescent="0.2">
      <c r="A300" s="234" t="s">
        <v>16</v>
      </c>
      <c r="B300" s="235" t="s">
        <v>81</v>
      </c>
      <c r="C300" s="242" t="s">
        <v>82</v>
      </c>
      <c r="D300" s="242" t="s">
        <v>22</v>
      </c>
      <c r="E300" s="235" t="s">
        <v>436</v>
      </c>
      <c r="F300" s="235" t="s">
        <v>411</v>
      </c>
      <c r="G300" s="238">
        <v>223</v>
      </c>
      <c r="H300" s="236">
        <v>177</v>
      </c>
      <c r="I300" s="236">
        <v>354</v>
      </c>
      <c r="J300" s="239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</row>
    <row r="301" spans="1:20" ht="21" customHeight="1" x14ac:dyDescent="0.2">
      <c r="A301" s="234" t="s">
        <v>347</v>
      </c>
      <c r="B301" s="235" t="s">
        <v>81</v>
      </c>
      <c r="C301" s="242" t="s">
        <v>82</v>
      </c>
      <c r="D301" s="242" t="s">
        <v>22</v>
      </c>
      <c r="E301" s="235" t="s">
        <v>436</v>
      </c>
      <c r="F301" s="235" t="s">
        <v>411</v>
      </c>
      <c r="G301" s="238">
        <v>225</v>
      </c>
      <c r="H301" s="236"/>
      <c r="I301" s="236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</row>
    <row r="302" spans="1:20" ht="24" customHeight="1" x14ac:dyDescent="0.2">
      <c r="A302" s="234" t="s">
        <v>180</v>
      </c>
      <c r="B302" s="235" t="s">
        <v>81</v>
      </c>
      <c r="C302" s="242" t="s">
        <v>82</v>
      </c>
      <c r="D302" s="242" t="s">
        <v>22</v>
      </c>
      <c r="E302" s="235" t="s">
        <v>436</v>
      </c>
      <c r="F302" s="235" t="s">
        <v>411</v>
      </c>
      <c r="G302" s="238">
        <v>226</v>
      </c>
      <c r="H302" s="236"/>
      <c r="I302" s="236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</row>
    <row r="303" spans="1:20" ht="27" customHeight="1" x14ac:dyDescent="0.2">
      <c r="A303" s="234" t="s">
        <v>6</v>
      </c>
      <c r="B303" s="235" t="s">
        <v>81</v>
      </c>
      <c r="C303" s="242" t="s">
        <v>82</v>
      </c>
      <c r="D303" s="242" t="s">
        <v>22</v>
      </c>
      <c r="E303" s="235" t="s">
        <v>436</v>
      </c>
      <c r="F303" s="235" t="s">
        <v>411</v>
      </c>
      <c r="G303" s="238">
        <v>290</v>
      </c>
      <c r="H303" s="236"/>
      <c r="I303" s="236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</row>
    <row r="304" spans="1:20" ht="18.75" customHeight="1" x14ac:dyDescent="0.2">
      <c r="A304" s="234" t="s">
        <v>171</v>
      </c>
      <c r="B304" s="235" t="s">
        <v>81</v>
      </c>
      <c r="C304" s="242" t="s">
        <v>82</v>
      </c>
      <c r="D304" s="242" t="s">
        <v>22</v>
      </c>
      <c r="E304" s="235" t="s">
        <v>436</v>
      </c>
      <c r="F304" s="235" t="s">
        <v>411</v>
      </c>
      <c r="G304" s="238">
        <v>300</v>
      </c>
      <c r="H304" s="236">
        <f>H305+H306</f>
        <v>0</v>
      </c>
      <c r="I304" s="236">
        <f>I305+I306</f>
        <v>0</v>
      </c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</row>
    <row r="305" spans="1:20" ht="19.5" customHeight="1" x14ac:dyDescent="0.2">
      <c r="A305" s="234" t="s">
        <v>19</v>
      </c>
      <c r="B305" s="235" t="s">
        <v>81</v>
      </c>
      <c r="C305" s="242" t="s">
        <v>82</v>
      </c>
      <c r="D305" s="242" t="s">
        <v>22</v>
      </c>
      <c r="E305" s="235" t="s">
        <v>436</v>
      </c>
      <c r="F305" s="235" t="s">
        <v>411</v>
      </c>
      <c r="G305" s="238">
        <v>310</v>
      </c>
      <c r="H305" s="236">
        <v>0</v>
      </c>
      <c r="I305" s="236">
        <v>0</v>
      </c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</row>
    <row r="306" spans="1:20" ht="25.9" customHeight="1" x14ac:dyDescent="0.2">
      <c r="A306" s="234" t="s">
        <v>20</v>
      </c>
      <c r="B306" s="235" t="s">
        <v>81</v>
      </c>
      <c r="C306" s="242" t="s">
        <v>82</v>
      </c>
      <c r="D306" s="242" t="s">
        <v>22</v>
      </c>
      <c r="E306" s="235" t="s">
        <v>436</v>
      </c>
      <c r="F306" s="235" t="s">
        <v>411</v>
      </c>
      <c r="G306" s="238">
        <v>340</v>
      </c>
      <c r="H306" s="236"/>
      <c r="I306" s="236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</row>
    <row r="307" spans="1:20" ht="15" x14ac:dyDescent="0.25">
      <c r="I307" s="218">
        <f>SUM(I97:I306)</f>
        <v>297735.73780000012</v>
      </c>
    </row>
    <row r="308" spans="1:20" ht="18.75" customHeight="1" x14ac:dyDescent="0.2">
      <c r="I308" s="239"/>
      <c r="J308" s="237"/>
      <c r="L308" s="79"/>
      <c r="M308" s="281"/>
      <c r="N308" s="282"/>
      <c r="O308" s="283"/>
    </row>
  </sheetData>
  <mergeCells count="84">
    <mergeCell ref="B70:G70"/>
    <mergeCell ref="J75:L75"/>
    <mergeCell ref="B66:G66"/>
    <mergeCell ref="B78:G78"/>
    <mergeCell ref="B73:G73"/>
    <mergeCell ref="B77:G77"/>
    <mergeCell ref="B65:G65"/>
    <mergeCell ref="B52:G52"/>
    <mergeCell ref="B56:G56"/>
    <mergeCell ref="B51:G51"/>
    <mergeCell ref="B55:G55"/>
    <mergeCell ref="B62:G62"/>
    <mergeCell ref="B63:G63"/>
    <mergeCell ref="B64:G64"/>
    <mergeCell ref="B58:G58"/>
    <mergeCell ref="B57:G57"/>
    <mergeCell ref="B59:G59"/>
    <mergeCell ref="B60:G60"/>
    <mergeCell ref="B61:G61"/>
    <mergeCell ref="B53:G53"/>
    <mergeCell ref="B54:G54"/>
    <mergeCell ref="B86:G86"/>
    <mergeCell ref="B81:G81"/>
    <mergeCell ref="B67:G67"/>
    <mergeCell ref="B72:G72"/>
    <mergeCell ref="B82:G82"/>
    <mergeCell ref="B83:G83"/>
    <mergeCell ref="B80:G80"/>
    <mergeCell ref="B84:G84"/>
    <mergeCell ref="B76:G76"/>
    <mergeCell ref="B85:G85"/>
    <mergeCell ref="B79:G79"/>
    <mergeCell ref="B75:G75"/>
    <mergeCell ref="B71:G71"/>
    <mergeCell ref="B74:G74"/>
    <mergeCell ref="B68:G68"/>
    <mergeCell ref="B69:G69"/>
    <mergeCell ref="B97:G97"/>
    <mergeCell ref="B90:G90"/>
    <mergeCell ref="B91:G91"/>
    <mergeCell ref="B87:G87"/>
    <mergeCell ref="B88:G88"/>
    <mergeCell ref="B89:G89"/>
    <mergeCell ref="B92:G92"/>
    <mergeCell ref="B19:G19"/>
    <mergeCell ref="B21:G21"/>
    <mergeCell ref="B22:G22"/>
    <mergeCell ref="B18:G18"/>
    <mergeCell ref="B37:G37"/>
    <mergeCell ref="B29:G29"/>
    <mergeCell ref="B25:G25"/>
    <mergeCell ref="B26:G26"/>
    <mergeCell ref="B23:G23"/>
    <mergeCell ref="B24:G24"/>
    <mergeCell ref="B20:G20"/>
    <mergeCell ref="B32:G32"/>
    <mergeCell ref="B36:G36"/>
    <mergeCell ref="B48:G48"/>
    <mergeCell ref="B49:G49"/>
    <mergeCell ref="B50:G50"/>
    <mergeCell ref="B12:G12"/>
    <mergeCell ref="B13:G13"/>
    <mergeCell ref="B14:G14"/>
    <mergeCell ref="B15:G15"/>
    <mergeCell ref="B35:G35"/>
    <mergeCell ref="B33:G33"/>
    <mergeCell ref="B16:G16"/>
    <mergeCell ref="B17:G17"/>
    <mergeCell ref="B28:G28"/>
    <mergeCell ref="B34:G34"/>
    <mergeCell ref="B30:G30"/>
    <mergeCell ref="B31:G31"/>
    <mergeCell ref="B27:G27"/>
    <mergeCell ref="L45:Q45"/>
    <mergeCell ref="B46:G46"/>
    <mergeCell ref="B38:G38"/>
    <mergeCell ref="B45:G45"/>
    <mergeCell ref="B47:G47"/>
    <mergeCell ref="B43:G43"/>
    <mergeCell ref="B44:G44"/>
    <mergeCell ref="B40:G40"/>
    <mergeCell ref="B41:G41"/>
    <mergeCell ref="B39:G39"/>
    <mergeCell ref="B42:G42"/>
  </mergeCells>
  <phoneticPr fontId="5" type="noConversion"/>
  <pageMargins left="0.74803149606299213" right="0.15748031496062992" top="0.51181102362204722" bottom="0.43307086614173229" header="0.51181102362204722" footer="0.43307086614173229"/>
  <pageSetup paperSize="9" scale="5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38"/>
  <sheetViews>
    <sheetView tabSelected="1" topLeftCell="A7" workbookViewId="0">
      <selection activeCell="M24" sqref="M24"/>
    </sheetView>
  </sheetViews>
  <sheetFormatPr defaultRowHeight="12.75" x14ac:dyDescent="0.2"/>
  <cols>
    <col min="1" max="1" width="54.42578125" style="3" customWidth="1"/>
    <col min="2" max="2" width="25.140625" style="36" customWidth="1"/>
    <col min="3" max="3" width="12" style="3" customWidth="1"/>
    <col min="4" max="4" width="10.5703125" style="26" customWidth="1"/>
    <col min="5" max="7" width="8" style="26" hidden="1" customWidth="1"/>
    <col min="8" max="10" width="9.140625" style="3" hidden="1" customWidth="1"/>
    <col min="11" max="11" width="0" style="3" hidden="1" customWidth="1"/>
    <col min="12" max="16384" width="9.140625" style="3"/>
  </cols>
  <sheetData>
    <row r="1" spans="1:11" ht="15" x14ac:dyDescent="0.25">
      <c r="A1" s="28"/>
      <c r="B1" s="127"/>
      <c r="C1" s="39"/>
      <c r="D1" s="39" t="s">
        <v>467</v>
      </c>
    </row>
    <row r="2" spans="1:11" ht="14.25" x14ac:dyDescent="0.2">
      <c r="A2" s="28"/>
      <c r="B2" s="127"/>
      <c r="C2" s="17"/>
      <c r="D2" s="17" t="s">
        <v>57</v>
      </c>
    </row>
    <row r="3" spans="1:11" ht="14.25" x14ac:dyDescent="0.2">
      <c r="A3" s="28"/>
      <c r="B3" s="127"/>
      <c r="C3" s="17"/>
      <c r="D3" s="17" t="s">
        <v>58</v>
      </c>
    </row>
    <row r="4" spans="1:11" ht="16.149999999999999" customHeight="1" x14ac:dyDescent="0.2">
      <c r="B4" s="110"/>
      <c r="C4" s="17"/>
      <c r="D4" s="17" t="s">
        <v>212</v>
      </c>
      <c r="E4" s="4"/>
      <c r="F4" s="29">
        <f>'12'!M4</f>
        <v>0</v>
      </c>
      <c r="G4" s="29">
        <f>'12'!N4</f>
        <v>0</v>
      </c>
      <c r="H4" s="3">
        <f>SUM(D4:G4)</f>
        <v>0</v>
      </c>
    </row>
    <row r="5" spans="1:11" ht="37.15" customHeight="1" x14ac:dyDescent="0.25">
      <c r="A5" s="428" t="s">
        <v>468</v>
      </c>
      <c r="B5" s="428"/>
      <c r="C5" s="428"/>
      <c r="D5" s="428"/>
      <c r="E5" s="29" t="e">
        <f>'2'!#REF!</f>
        <v>#REF!</v>
      </c>
      <c r="F5" s="29" t="e">
        <f>'2'!#REF!</f>
        <v>#REF!</v>
      </c>
      <c r="G5" s="29" t="e">
        <f>'2'!#REF!</f>
        <v>#REF!</v>
      </c>
    </row>
    <row r="6" spans="1:11" ht="31.5" customHeight="1" x14ac:dyDescent="0.2">
      <c r="A6" s="3" t="s">
        <v>79</v>
      </c>
      <c r="C6" s="8" t="s">
        <v>37</v>
      </c>
      <c r="G6" s="26" t="s">
        <v>73</v>
      </c>
      <c r="J6" s="30" t="e">
        <f>'2'!#REF!-'12'!H14</f>
        <v>#REF!</v>
      </c>
    </row>
    <row r="7" spans="1:11" x14ac:dyDescent="0.2">
      <c r="A7" s="31" t="s">
        <v>66</v>
      </c>
      <c r="B7" s="31" t="s">
        <v>67</v>
      </c>
      <c r="C7" s="31" t="s">
        <v>456</v>
      </c>
      <c r="D7" s="31" t="s">
        <v>455</v>
      </c>
      <c r="E7" s="31" t="s">
        <v>469</v>
      </c>
      <c r="F7" s="31" t="s">
        <v>470</v>
      </c>
      <c r="G7" s="31" t="s">
        <v>471</v>
      </c>
      <c r="H7" s="31" t="s">
        <v>472</v>
      </c>
      <c r="I7" s="31" t="s">
        <v>473</v>
      </c>
      <c r="J7" s="31" t="s">
        <v>474</v>
      </c>
      <c r="K7" s="31" t="s">
        <v>475</v>
      </c>
    </row>
    <row r="8" spans="1:11" ht="24.6" customHeight="1" x14ac:dyDescent="0.2">
      <c r="A8" s="159" t="s">
        <v>160</v>
      </c>
      <c r="B8" s="101" t="s">
        <v>261</v>
      </c>
      <c r="C8" s="382">
        <f>C9</f>
        <v>2479.7153999999937</v>
      </c>
      <c r="D8" s="382">
        <f>D9</f>
        <v>1629.4483999999939</v>
      </c>
      <c r="E8" s="35"/>
      <c r="F8" s="35"/>
      <c r="G8" s="35"/>
    </row>
    <row r="9" spans="1:11" ht="31.9" customHeight="1" x14ac:dyDescent="0.2">
      <c r="A9" s="158" t="s">
        <v>159</v>
      </c>
      <c r="B9" s="48" t="s">
        <v>262</v>
      </c>
      <c r="C9" s="384">
        <f>C18+C10</f>
        <v>2479.7153999999937</v>
      </c>
      <c r="D9" s="384">
        <f>D18+D10</f>
        <v>1629.4483999999939</v>
      </c>
      <c r="E9" s="27">
        <f>E10+E13</f>
        <v>-131</v>
      </c>
      <c r="F9" s="27">
        <f>F10+F13</f>
        <v>0</v>
      </c>
      <c r="G9" s="27">
        <f>G10+G13</f>
        <v>0</v>
      </c>
      <c r="I9" s="37">
        <f>SUM(D9:G9)</f>
        <v>1498.4483999999939</v>
      </c>
      <c r="J9" s="3">
        <v>405</v>
      </c>
    </row>
    <row r="10" spans="1:11" ht="30" customHeight="1" x14ac:dyDescent="0.2">
      <c r="A10" s="45" t="s">
        <v>117</v>
      </c>
      <c r="B10" s="45" t="s">
        <v>263</v>
      </c>
      <c r="C10" s="384">
        <f>C11+C13</f>
        <v>0</v>
      </c>
      <c r="D10" s="383">
        <f t="shared" ref="D10:G11" si="0">D11</f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I10" s="37">
        <f t="shared" ref="I10:I26" si="1">SUM(D10:G10)</f>
        <v>0</v>
      </c>
    </row>
    <row r="11" spans="1:11" ht="27" customHeight="1" x14ac:dyDescent="0.2">
      <c r="A11" s="46" t="s">
        <v>118</v>
      </c>
      <c r="B11" s="47" t="s">
        <v>264</v>
      </c>
      <c r="C11" s="384">
        <f>C12</f>
        <v>0</v>
      </c>
      <c r="D11" s="383">
        <f t="shared" si="0"/>
        <v>0</v>
      </c>
      <c r="E11" s="27">
        <f t="shared" si="0"/>
        <v>0</v>
      </c>
      <c r="F11" s="27">
        <f t="shared" si="0"/>
        <v>0</v>
      </c>
      <c r="G11" s="27">
        <f t="shared" si="0"/>
        <v>0</v>
      </c>
      <c r="I11" s="37">
        <f t="shared" si="1"/>
        <v>0</v>
      </c>
    </row>
    <row r="12" spans="1:11" ht="28.5" customHeight="1" x14ac:dyDescent="0.2">
      <c r="A12" s="46" t="s">
        <v>122</v>
      </c>
      <c r="B12" s="47" t="s">
        <v>265</v>
      </c>
      <c r="C12" s="384">
        <v>0</v>
      </c>
      <c r="D12" s="382">
        <v>0</v>
      </c>
      <c r="E12" s="31">
        <v>0</v>
      </c>
      <c r="F12" s="31"/>
      <c r="G12" s="31"/>
      <c r="I12" s="37">
        <f t="shared" si="1"/>
        <v>0</v>
      </c>
    </row>
    <row r="13" spans="1:11" ht="30" hidden="1" customHeight="1" x14ac:dyDescent="0.2">
      <c r="A13" s="46" t="s">
        <v>123</v>
      </c>
      <c r="B13" s="47" t="s">
        <v>266</v>
      </c>
      <c r="C13" s="384">
        <f>C14</f>
        <v>0</v>
      </c>
      <c r="D13" s="385">
        <f>D14+D16</f>
        <v>0</v>
      </c>
      <c r="E13" s="27">
        <f>E14+E16</f>
        <v>-131</v>
      </c>
      <c r="F13" s="27">
        <f>F14+F16</f>
        <v>0</v>
      </c>
      <c r="G13" s="27">
        <f>G14+G16</f>
        <v>0</v>
      </c>
      <c r="I13" s="37">
        <f t="shared" si="1"/>
        <v>-131</v>
      </c>
    </row>
    <row r="14" spans="1:11" ht="28.5" hidden="1" customHeight="1" x14ac:dyDescent="0.2">
      <c r="A14" s="46" t="s">
        <v>124</v>
      </c>
      <c r="B14" s="47" t="s">
        <v>267</v>
      </c>
      <c r="C14" s="384">
        <v>0</v>
      </c>
      <c r="D14" s="385">
        <f>D15</f>
        <v>0</v>
      </c>
      <c r="E14" s="27">
        <f>E15</f>
        <v>-15</v>
      </c>
      <c r="F14" s="27">
        <f>F15</f>
        <v>0</v>
      </c>
      <c r="G14" s="27">
        <f>G15</f>
        <v>0</v>
      </c>
      <c r="I14" s="37">
        <f t="shared" si="1"/>
        <v>-15</v>
      </c>
    </row>
    <row r="15" spans="1:11" ht="28.5" hidden="1" customHeight="1" x14ac:dyDescent="0.2">
      <c r="A15" s="45" t="s">
        <v>119</v>
      </c>
      <c r="B15" s="45" t="s">
        <v>268</v>
      </c>
      <c r="C15" s="384">
        <f>C16</f>
        <v>0</v>
      </c>
      <c r="D15" s="31">
        <v>0</v>
      </c>
      <c r="E15" s="31">
        <v>-15</v>
      </c>
      <c r="F15" s="31"/>
      <c r="G15" s="31"/>
      <c r="I15" s="37">
        <f t="shared" si="1"/>
        <v>-15</v>
      </c>
    </row>
    <row r="16" spans="1:11" ht="43.5" hidden="1" customHeight="1" x14ac:dyDescent="0.2">
      <c r="A16" s="46" t="s">
        <v>120</v>
      </c>
      <c r="B16" s="47" t="s">
        <v>269</v>
      </c>
      <c r="C16" s="384">
        <f>C17</f>
        <v>0</v>
      </c>
      <c r="D16" s="385">
        <f>D17</f>
        <v>0</v>
      </c>
      <c r="E16" s="27">
        <f>E17</f>
        <v>-116</v>
      </c>
      <c r="F16" s="27">
        <f>F17</f>
        <v>0</v>
      </c>
      <c r="G16" s="27">
        <f>G17</f>
        <v>0</v>
      </c>
      <c r="I16" s="37">
        <f t="shared" si="1"/>
        <v>-116</v>
      </c>
    </row>
    <row r="17" spans="1:11" ht="42" hidden="1" customHeight="1" x14ac:dyDescent="0.2">
      <c r="A17" s="46" t="s">
        <v>125</v>
      </c>
      <c r="B17" s="47" t="s">
        <v>270</v>
      </c>
      <c r="C17" s="384">
        <v>0</v>
      </c>
      <c r="D17" s="31">
        <v>0</v>
      </c>
      <c r="E17" s="31">
        <v>-116</v>
      </c>
      <c r="F17" s="31"/>
      <c r="G17" s="31"/>
      <c r="I17" s="37">
        <f t="shared" si="1"/>
        <v>-116</v>
      </c>
    </row>
    <row r="18" spans="1:11" ht="26.25" customHeight="1" x14ac:dyDescent="0.2">
      <c r="A18" s="45" t="s">
        <v>121</v>
      </c>
      <c r="B18" s="45" t="s">
        <v>271</v>
      </c>
      <c r="C18" s="386">
        <f>C19+C23</f>
        <v>2479.7153999999937</v>
      </c>
      <c r="D18" s="386">
        <f>D19+D23</f>
        <v>1629.4483999999939</v>
      </c>
      <c r="E18" s="27" t="e">
        <f>#REF!+E9</f>
        <v>#REF!</v>
      </c>
      <c r="F18" s="27" t="e">
        <f>#REF!+F9</f>
        <v>#REF!</v>
      </c>
      <c r="G18" s="27" t="e">
        <f>#REF!+G9</f>
        <v>#REF!</v>
      </c>
      <c r="I18" s="37" t="e">
        <f t="shared" si="1"/>
        <v>#REF!</v>
      </c>
      <c r="K18" s="224"/>
    </row>
    <row r="19" spans="1:11" ht="19.149999999999999" customHeight="1" x14ac:dyDescent="0.2">
      <c r="A19" s="41" t="s">
        <v>68</v>
      </c>
      <c r="B19" s="47" t="s">
        <v>272</v>
      </c>
      <c r="C19" s="386">
        <f>C20</f>
        <v>-35550.400000000001</v>
      </c>
      <c r="D19" s="385">
        <f t="shared" ref="D19:G21" si="2">D20</f>
        <v>-37921</v>
      </c>
      <c r="E19" s="27" t="e">
        <f t="shared" si="2"/>
        <v>#REF!</v>
      </c>
      <c r="F19" s="27" t="e">
        <f t="shared" si="2"/>
        <v>#REF!</v>
      </c>
      <c r="G19" s="27" t="e">
        <f t="shared" si="2"/>
        <v>#REF!</v>
      </c>
      <c r="I19" s="37" t="e">
        <f t="shared" si="1"/>
        <v>#REF!</v>
      </c>
    </row>
    <row r="20" spans="1:11" ht="21.6" customHeight="1" x14ac:dyDescent="0.2">
      <c r="A20" s="40" t="s">
        <v>69</v>
      </c>
      <c r="B20" s="47" t="s">
        <v>273</v>
      </c>
      <c r="C20" s="384">
        <f>C21</f>
        <v>-35550.400000000001</v>
      </c>
      <c r="D20" s="385">
        <f t="shared" si="2"/>
        <v>-37921</v>
      </c>
      <c r="E20" s="27" t="e">
        <f t="shared" si="2"/>
        <v>#REF!</v>
      </c>
      <c r="F20" s="27" t="e">
        <f t="shared" si="2"/>
        <v>#REF!</v>
      </c>
      <c r="G20" s="27" t="e">
        <f t="shared" si="2"/>
        <v>#REF!</v>
      </c>
      <c r="I20" s="37" t="e">
        <f t="shared" si="1"/>
        <v>#REF!</v>
      </c>
    </row>
    <row r="21" spans="1:11" ht="31.9" customHeight="1" x14ac:dyDescent="0.2">
      <c r="A21" s="40" t="s">
        <v>87</v>
      </c>
      <c r="B21" s="47" t="s">
        <v>274</v>
      </c>
      <c r="C21" s="384">
        <v>-35550.400000000001</v>
      </c>
      <c r="D21" s="385">
        <v>-37921</v>
      </c>
      <c r="E21" s="27" t="e">
        <f t="shared" si="2"/>
        <v>#REF!</v>
      </c>
      <c r="F21" s="27" t="e">
        <f t="shared" si="2"/>
        <v>#REF!</v>
      </c>
      <c r="G21" s="27" t="e">
        <f t="shared" si="2"/>
        <v>#REF!</v>
      </c>
      <c r="I21" s="37" t="e">
        <f t="shared" si="1"/>
        <v>#REF!</v>
      </c>
    </row>
    <row r="22" spans="1:11" hidden="1" x14ac:dyDescent="0.2">
      <c r="A22" s="40"/>
      <c r="B22" s="48"/>
      <c r="C22" s="384"/>
      <c r="D22" s="385" t="e">
        <f>-('2'!#REF!+#REF!+#REF!)</f>
        <v>#REF!</v>
      </c>
      <c r="E22" s="27" t="e">
        <f>-('2'!#REF!+#REF!+#REF!)</f>
        <v>#REF!</v>
      </c>
      <c r="F22" s="27" t="e">
        <f>-('2'!#REF!+#REF!+#REF!)</f>
        <v>#REF!</v>
      </c>
      <c r="G22" s="27" t="e">
        <f>-('2'!#REF!+#REF!+#REF!)</f>
        <v>#REF!</v>
      </c>
      <c r="I22" s="37" t="e">
        <f t="shared" si="1"/>
        <v>#REF!</v>
      </c>
    </row>
    <row r="23" spans="1:11" ht="23.45" customHeight="1" x14ac:dyDescent="0.2">
      <c r="A23" s="41" t="s">
        <v>70</v>
      </c>
      <c r="B23" s="47" t="s">
        <v>275</v>
      </c>
      <c r="C23" s="386">
        <f>C24</f>
        <v>38030.115399999995</v>
      </c>
      <c r="D23" s="386">
        <f>D24</f>
        <v>39550.448399999994</v>
      </c>
      <c r="E23" s="27" t="e">
        <f>E24</f>
        <v>#REF!</v>
      </c>
      <c r="F23" s="27" t="e">
        <f>F24</f>
        <v>#REF!</v>
      </c>
      <c r="G23" s="27" t="e">
        <f>G24</f>
        <v>#REF!</v>
      </c>
      <c r="I23" s="37" t="e">
        <f t="shared" si="1"/>
        <v>#REF!</v>
      </c>
    </row>
    <row r="24" spans="1:11" ht="20.45" customHeight="1" x14ac:dyDescent="0.2">
      <c r="A24" s="40" t="s">
        <v>71</v>
      </c>
      <c r="B24" s="47" t="s">
        <v>276</v>
      </c>
      <c r="C24" s="384">
        <f>C25</f>
        <v>38030.115399999995</v>
      </c>
      <c r="D24" s="384">
        <f>D25</f>
        <v>39550.448399999994</v>
      </c>
      <c r="E24" s="27" t="e">
        <f>#REF!</f>
        <v>#REF!</v>
      </c>
      <c r="F24" s="27" t="e">
        <f>#REF!</f>
        <v>#REF!</v>
      </c>
      <c r="G24" s="27" t="e">
        <f>#REF!</f>
        <v>#REF!</v>
      </c>
      <c r="I24" s="37" t="e">
        <f t="shared" si="1"/>
        <v>#REF!</v>
      </c>
    </row>
    <row r="25" spans="1:11" ht="22.9" customHeight="1" x14ac:dyDescent="0.2">
      <c r="A25" s="46" t="s">
        <v>72</v>
      </c>
      <c r="B25" s="46" t="s">
        <v>277</v>
      </c>
      <c r="C25" s="384">
        <f>C26</f>
        <v>38030.115399999995</v>
      </c>
      <c r="D25" s="384">
        <f>D26</f>
        <v>39550.448399999994</v>
      </c>
      <c r="E25" s="27"/>
      <c r="F25" s="27"/>
      <c r="G25" s="27"/>
      <c r="I25" s="37"/>
    </row>
    <row r="26" spans="1:11" ht="25.5" x14ac:dyDescent="0.2">
      <c r="A26" s="46" t="s">
        <v>88</v>
      </c>
      <c r="B26" s="46" t="s">
        <v>278</v>
      </c>
      <c r="C26" s="384">
        <f>'для расчета'!H97</f>
        <v>38030.115399999995</v>
      </c>
      <c r="D26" s="383">
        <f>'для расчета'!I97</f>
        <v>39550.448399999994</v>
      </c>
      <c r="E26" s="27" t="e">
        <f>'12'!L14-#REF!</f>
        <v>#REF!</v>
      </c>
      <c r="F26" s="27" t="e">
        <f>'12'!M14-#REF!</f>
        <v>#REF!</v>
      </c>
      <c r="G26" s="27" t="e">
        <f>'12'!N14-#REF!</f>
        <v>#REF!</v>
      </c>
      <c r="I26" s="37" t="e">
        <f t="shared" si="1"/>
        <v>#REF!</v>
      </c>
    </row>
    <row r="29" spans="1:11" x14ac:dyDescent="0.2">
      <c r="B29" s="42"/>
    </row>
    <row r="30" spans="1:11" x14ac:dyDescent="0.2">
      <c r="B30" s="44"/>
    </row>
    <row r="32" spans="1:11" x14ac:dyDescent="0.2">
      <c r="A32" s="43"/>
      <c r="B32" s="44"/>
    </row>
    <row r="33" spans="1:2" x14ac:dyDescent="0.2">
      <c r="A33" s="43"/>
      <c r="B33" s="44"/>
    </row>
    <row r="34" spans="1:2" x14ac:dyDescent="0.2">
      <c r="A34" s="43"/>
      <c r="B34" s="44"/>
    </row>
    <row r="35" spans="1:2" x14ac:dyDescent="0.2">
      <c r="A35" s="43"/>
      <c r="B35" s="42"/>
    </row>
    <row r="36" spans="1:2" ht="43.5" customHeight="1" x14ac:dyDescent="0.2">
      <c r="A36" s="426"/>
      <c r="B36" s="427"/>
    </row>
    <row r="37" spans="1:2" x14ac:dyDescent="0.2">
      <c r="A37" s="426"/>
      <c r="B37" s="427"/>
    </row>
    <row r="38" spans="1:2" x14ac:dyDescent="0.2">
      <c r="A38" s="43"/>
      <c r="B38" s="44"/>
    </row>
  </sheetData>
  <mergeCells count="3">
    <mergeCell ref="A36:A37"/>
    <mergeCell ref="B36:B37"/>
    <mergeCell ref="A5:D5"/>
  </mergeCells>
  <phoneticPr fontId="5" type="noConversion"/>
  <pageMargins left="1.1811023622047245" right="0.39370078740157483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M121"/>
  <sheetViews>
    <sheetView topLeftCell="A71" workbookViewId="0">
      <selection activeCell="I86" sqref="I86"/>
    </sheetView>
  </sheetViews>
  <sheetFormatPr defaultRowHeight="15" x14ac:dyDescent="0.2"/>
  <cols>
    <col min="1" max="1" width="66" style="78" customWidth="1"/>
    <col min="2" max="2" width="3.7109375" style="70" customWidth="1"/>
    <col min="3" max="3" width="3.7109375" style="75" customWidth="1"/>
    <col min="4" max="6" width="3.7109375" style="4" customWidth="1"/>
    <col min="7" max="7" width="7" style="4" customWidth="1"/>
    <col min="8" max="8" width="12.140625" style="4" customWidth="1"/>
    <col min="9" max="9" width="11.7109375" style="4" bestFit="1" customWidth="1"/>
    <col min="10" max="16384" width="9.140625" style="4"/>
  </cols>
  <sheetData>
    <row r="1" spans="1:9" ht="26.25" customHeight="1" x14ac:dyDescent="0.25">
      <c r="C1" s="104"/>
      <c r="D1" s="104"/>
      <c r="E1" s="104"/>
      <c r="F1" s="104"/>
      <c r="G1" s="78"/>
      <c r="H1" s="104"/>
      <c r="I1" s="104" t="s">
        <v>460</v>
      </c>
    </row>
    <row r="2" spans="1:9" x14ac:dyDescent="0.2">
      <c r="C2" s="11"/>
      <c r="D2" s="11"/>
      <c r="E2" s="11"/>
      <c r="F2" s="11"/>
      <c r="G2" s="78"/>
      <c r="H2" s="11"/>
      <c r="I2" s="11" t="s">
        <v>155</v>
      </c>
    </row>
    <row r="3" spans="1:9" ht="15.75" customHeight="1" x14ac:dyDescent="0.2">
      <c r="C3" s="11"/>
      <c r="D3" s="11"/>
      <c r="E3" s="11"/>
      <c r="F3" s="11"/>
      <c r="G3" s="78"/>
      <c r="H3" s="11"/>
      <c r="I3" s="11" t="s">
        <v>56</v>
      </c>
    </row>
    <row r="4" spans="1:9" ht="15" customHeight="1" x14ac:dyDescent="0.2">
      <c r="C4" s="17"/>
      <c r="D4" s="17"/>
      <c r="E4" s="17"/>
      <c r="F4" s="17"/>
      <c r="G4" s="71"/>
      <c r="H4" s="17"/>
      <c r="I4" s="17" t="s">
        <v>209</v>
      </c>
    </row>
    <row r="5" spans="1:9" ht="26.25" customHeight="1" x14ac:dyDescent="0.25">
      <c r="A5" s="414" t="s">
        <v>454</v>
      </c>
      <c r="B5" s="414"/>
      <c r="C5" s="414"/>
      <c r="D5" s="414"/>
      <c r="E5" s="414"/>
      <c r="F5" s="414"/>
      <c r="G5" s="414"/>
      <c r="H5" s="414"/>
    </row>
    <row r="6" spans="1:9" ht="14.25" hidden="1" customHeight="1" x14ac:dyDescent="0.2">
      <c r="A6" s="76"/>
      <c r="B6" s="4"/>
      <c r="C6" s="4"/>
    </row>
    <row r="7" spans="1:9" s="2" customFormat="1" ht="15.75" hidden="1" customHeight="1" x14ac:dyDescent="0.2">
      <c r="A7" s="69"/>
    </row>
    <row r="8" spans="1:9" ht="15.75" hidden="1" customHeight="1" x14ac:dyDescent="0.2">
      <c r="A8" s="76"/>
      <c r="B8" s="4"/>
      <c r="C8" s="4"/>
    </row>
    <row r="9" spans="1:9" s="7" customFormat="1" ht="15.75" hidden="1" customHeight="1" x14ac:dyDescent="0.2">
      <c r="A9" s="69"/>
    </row>
    <row r="10" spans="1:9" ht="15.75" hidden="1" customHeight="1" x14ac:dyDescent="0.2">
      <c r="A10" s="76"/>
      <c r="B10" s="4"/>
      <c r="C10" s="4"/>
    </row>
    <row r="11" spans="1:9" ht="20.25" hidden="1" customHeight="1" x14ac:dyDescent="0.2">
      <c r="A11" s="76"/>
      <c r="B11" s="4"/>
      <c r="C11" s="4"/>
    </row>
    <row r="12" spans="1:9" ht="18.600000000000001" customHeight="1" x14ac:dyDescent="0.2">
      <c r="B12" s="76"/>
      <c r="C12" s="4"/>
      <c r="H12" s="68"/>
      <c r="I12" s="68" t="s">
        <v>132</v>
      </c>
    </row>
    <row r="13" spans="1:9" s="97" customFormat="1" ht="26.25" customHeight="1" x14ac:dyDescent="0.2">
      <c r="A13" s="77" t="s">
        <v>76</v>
      </c>
      <c r="B13" s="388" t="s">
        <v>133</v>
      </c>
      <c r="C13" s="389"/>
      <c r="D13" s="389"/>
      <c r="E13" s="389"/>
      <c r="F13" s="389"/>
      <c r="G13" s="390"/>
      <c r="H13" s="77" t="s">
        <v>456</v>
      </c>
      <c r="I13" s="352" t="s">
        <v>455</v>
      </c>
    </row>
    <row r="14" spans="1:9" s="7" customFormat="1" ht="25.15" customHeight="1" x14ac:dyDescent="0.2">
      <c r="A14" s="200" t="str">
        <f>'для расчета'!A13</f>
        <v>НАЛОГОВЫЕ И НЕНАЛОГОВЫЕ ДОХОДЫ</v>
      </c>
      <c r="B14" s="202" t="str">
        <f>'для расчета'!B13:G13</f>
        <v>000 1 00 00000 00 0000 000</v>
      </c>
      <c r="C14" s="203"/>
      <c r="D14" s="203"/>
      <c r="E14" s="203"/>
      <c r="F14" s="203"/>
      <c r="G14" s="204"/>
      <c r="H14" s="201">
        <f>'для расчета'!H13</f>
        <v>25346.400000000001</v>
      </c>
      <c r="I14" s="356">
        <f>'для расчета'!I13</f>
        <v>27763.699999999997</v>
      </c>
    </row>
    <row r="15" spans="1:9" ht="19.149999999999999" customHeight="1" x14ac:dyDescent="0.2">
      <c r="A15" s="83" t="str">
        <f>'для расчета'!A14</f>
        <v>НАЛОГИ НА ПРИБЫЛЬ, ДОХОДЫ</v>
      </c>
      <c r="B15" s="98" t="str">
        <f>'для расчета'!B14:G14</f>
        <v>000 1 01 00000 00 0000 000</v>
      </c>
      <c r="C15" s="99"/>
      <c r="D15" s="99"/>
      <c r="E15" s="99"/>
      <c r="F15" s="99"/>
      <c r="G15" s="100"/>
      <c r="H15" s="93">
        <f>'для расчета'!H14</f>
        <v>8072.7</v>
      </c>
      <c r="I15" s="355">
        <f>'для расчета'!I14</f>
        <v>8526.0000000000018</v>
      </c>
    </row>
    <row r="16" spans="1:9" s="7" customFormat="1" ht="21" customHeight="1" x14ac:dyDescent="0.2">
      <c r="A16" s="83" t="str">
        <f>'для расчета'!A15</f>
        <v>Налог на доходы физических лиц</v>
      </c>
      <c r="B16" s="98" t="str">
        <f>'для расчета'!B15:G15</f>
        <v>182 1 01 02000 01 0000 110</v>
      </c>
      <c r="C16" s="99"/>
      <c r="D16" s="99"/>
      <c r="E16" s="99"/>
      <c r="F16" s="99"/>
      <c r="G16" s="100"/>
      <c r="H16" s="93">
        <f>'для расчета'!H15</f>
        <v>8072.7</v>
      </c>
      <c r="I16" s="355">
        <f>'для расчета'!I15</f>
        <v>8526.0000000000018</v>
      </c>
    </row>
    <row r="17" spans="1:9" s="7" customFormat="1" ht="54.75" customHeight="1" x14ac:dyDescent="0.2">
      <c r="A17" s="83" t="str">
        <f>'для расчета'!A16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B17" s="98" t="str">
        <f>'для расчета'!B16:G16</f>
        <v>182 1 01 02010 01 0000 110</v>
      </c>
      <c r="C17" s="99"/>
      <c r="D17" s="99"/>
      <c r="E17" s="99"/>
      <c r="F17" s="99"/>
      <c r="G17" s="100"/>
      <c r="H17" s="93">
        <f>'для расчета'!H16</f>
        <v>7929.8</v>
      </c>
      <c r="I17" s="355">
        <f>'для расчета'!I16</f>
        <v>8378.6</v>
      </c>
    </row>
    <row r="18" spans="1:9" ht="81.75" customHeight="1" x14ac:dyDescent="0.2">
      <c r="A18" s="83" t="str">
        <f>'для расчета'!A17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</v>
      </c>
      <c r="B18" s="98" t="str">
        <f>'для расчета'!B17:G17</f>
        <v>182 1 01 02020 01 0000 110</v>
      </c>
      <c r="C18" s="99"/>
      <c r="D18" s="99"/>
      <c r="E18" s="99"/>
      <c r="F18" s="99"/>
      <c r="G18" s="100"/>
      <c r="H18" s="93">
        <f>'для расчета'!H17</f>
        <v>88.2</v>
      </c>
      <c r="I18" s="355">
        <f>'для расчета'!I17</f>
        <v>92.7</v>
      </c>
    </row>
    <row r="19" spans="1:9" ht="38.25" customHeight="1" x14ac:dyDescent="0.2">
      <c r="A19" s="83" t="str">
        <f>'для расчета'!A18</f>
        <v>Налог на доходы физических лиц с доходов, полученных  физическими   лицами в соответствии со статьей 228 Налогового кодекса Российской Федерации.</v>
      </c>
      <c r="B19" s="98" t="str">
        <f>'для расчета'!B18:G18</f>
        <v>182 1 01 02030 01 0000 110</v>
      </c>
      <c r="C19" s="99"/>
      <c r="D19" s="99"/>
      <c r="E19" s="99"/>
      <c r="F19" s="99"/>
      <c r="G19" s="100"/>
      <c r="H19" s="93">
        <f>'для расчета'!H18</f>
        <v>54.7</v>
      </c>
      <c r="I19" s="355">
        <f>'для расчета'!I18</f>
        <v>54.7</v>
      </c>
    </row>
    <row r="20" spans="1:9" ht="29.25" customHeight="1" x14ac:dyDescent="0.2">
      <c r="A20" s="83" t="str">
        <f>'для расчета'!A19</f>
        <v>НАЛОГИ НА ТОВАРЫ (РАБОТЫ, УСЛУГИ), РЕАЛИЗУЕМЫЕ НА ТЕРРИТОРИИ РОССИЙСКОЙ ФЕДЕРАЦИИ</v>
      </c>
      <c r="B20" s="98" t="str">
        <f>'для расчета'!B19:G19</f>
        <v>000 1 03 00000 00 0000 000</v>
      </c>
      <c r="C20" s="99"/>
      <c r="D20" s="99"/>
      <c r="E20" s="99"/>
      <c r="F20" s="99"/>
      <c r="G20" s="100"/>
      <c r="H20" s="93">
        <f>'для расчета'!H19</f>
        <v>4870.5</v>
      </c>
      <c r="I20" s="355">
        <f>'для расчета'!I19</f>
        <v>5605.2999999999993</v>
      </c>
    </row>
    <row r="21" spans="1:9" ht="28.5" customHeight="1" x14ac:dyDescent="0.2">
      <c r="A21" s="83" t="str">
        <f>'для расчета'!A20</f>
        <v>Акцизы по подакцизным товарам (продукции), производимым на территории Российской Федерации</v>
      </c>
      <c r="B21" s="98" t="str">
        <f>'для расчета'!B20:G20</f>
        <v>182 1 03 02000 01 0000 110</v>
      </c>
      <c r="C21" s="99"/>
      <c r="D21" s="99"/>
      <c r="E21" s="99"/>
      <c r="F21" s="99"/>
      <c r="G21" s="100"/>
      <c r="H21" s="93">
        <f>'для расчета'!H20</f>
        <v>4870.5</v>
      </c>
      <c r="I21" s="355">
        <f>'для расчета'!I20</f>
        <v>5605.2999999999993</v>
      </c>
    </row>
    <row r="22" spans="1:9" ht="28.5" customHeight="1" x14ac:dyDescent="0.2">
      <c r="A22" s="83" t="str">
        <f>'для расчета'!A21</f>
        <v>Доходы от уплаты акцизов на дизельное топливо, зачисляемые в консолидированные бюджеты субъектов Российской Федерации</v>
      </c>
      <c r="B22" s="98" t="str">
        <f>'для расчета'!B21:G21</f>
        <v>182 1 03 02230 01 0000 110</v>
      </c>
      <c r="C22" s="99"/>
      <c r="D22" s="99"/>
      <c r="E22" s="99"/>
      <c r="F22" s="99"/>
      <c r="G22" s="100"/>
      <c r="H22" s="93">
        <f>'для расчета'!H21</f>
        <v>1735.7</v>
      </c>
      <c r="I22" s="355">
        <f>'для расчета'!I21</f>
        <v>2073.3000000000002</v>
      </c>
    </row>
    <row r="23" spans="1:9" ht="39" customHeight="1" x14ac:dyDescent="0.2">
      <c r="A23" s="83" t="str">
        <f>'для расчета'!A22</f>
        <v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v>
      </c>
      <c r="B23" s="98" t="str">
        <f>'для расчета'!B22:G22</f>
        <v>182 1 03 02240 01 0000 110</v>
      </c>
      <c r="C23" s="99"/>
      <c r="D23" s="99"/>
      <c r="E23" s="99"/>
      <c r="F23" s="99"/>
      <c r="G23" s="100"/>
      <c r="H23" s="93">
        <f>'для расчета'!H22</f>
        <v>35.5</v>
      </c>
      <c r="I23" s="355">
        <f>'для расчета'!I22</f>
        <v>39.4</v>
      </c>
    </row>
    <row r="24" spans="1:9" ht="38.25" customHeight="1" x14ac:dyDescent="0.2">
      <c r="A24" s="83" t="str">
        <f>'для расчета'!A23</f>
        <v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v>
      </c>
      <c r="B24" s="98" t="str">
        <f>'для расчета'!B23:G23</f>
        <v>182 1 03 02250 01 0000 110</v>
      </c>
      <c r="C24" s="99"/>
      <c r="D24" s="99"/>
      <c r="E24" s="99"/>
      <c r="F24" s="99"/>
      <c r="G24" s="100"/>
      <c r="H24" s="93">
        <f>'для расчета'!H23</f>
        <v>2928.2</v>
      </c>
      <c r="I24" s="355">
        <f>'для расчета'!I23</f>
        <v>3299.2</v>
      </c>
    </row>
    <row r="25" spans="1:9" ht="38.25" customHeight="1" x14ac:dyDescent="0.2">
      <c r="A25" s="83" t="str">
        <f>'для расчета'!A24</f>
        <v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v>
      </c>
      <c r="B25" s="98" t="str">
        <f>'для расчета'!B24:G24</f>
        <v>182 1 03 02260 01 0000 110</v>
      </c>
      <c r="C25" s="99"/>
      <c r="D25" s="99"/>
      <c r="E25" s="99"/>
      <c r="F25" s="99"/>
      <c r="G25" s="100"/>
      <c r="H25" s="93">
        <f>'для расчета'!H24</f>
        <v>171.1</v>
      </c>
      <c r="I25" s="355">
        <f>'для расчета'!I24</f>
        <v>193.4</v>
      </c>
    </row>
    <row r="26" spans="1:9" ht="22.5" customHeight="1" x14ac:dyDescent="0.2">
      <c r="A26" s="83" t="str">
        <f>'для расчета'!A25</f>
        <v>НАЛОГИ НА СОВОКУПНЫЙ ДОХОД</v>
      </c>
      <c r="B26" s="98" t="str">
        <f>'для расчета'!B25:G25</f>
        <v>000 1 05 00000 00 0000 000</v>
      </c>
      <c r="C26" s="99"/>
      <c r="D26" s="99"/>
      <c r="E26" s="99"/>
      <c r="F26" s="99"/>
      <c r="G26" s="100"/>
      <c r="H26" s="93">
        <f>'для расчета'!H25</f>
        <v>141</v>
      </c>
      <c r="I26" s="355">
        <f>'для расчета'!I25</f>
        <v>148.19999999999999</v>
      </c>
    </row>
    <row r="27" spans="1:9" ht="22.9" customHeight="1" x14ac:dyDescent="0.2">
      <c r="A27" s="83" t="str">
        <f>'для расчета'!A26</f>
        <v xml:space="preserve">Единый сельскохозяйственный налог </v>
      </c>
      <c r="B27" s="98" t="str">
        <f>'для расчета'!B26:G26</f>
        <v>182 1 05 03010 01 0000 110</v>
      </c>
      <c r="C27" s="99"/>
      <c r="D27" s="99"/>
      <c r="E27" s="99"/>
      <c r="F27" s="99"/>
      <c r="G27" s="100"/>
      <c r="H27" s="93">
        <f>'для расчета'!H26</f>
        <v>141</v>
      </c>
      <c r="I27" s="355">
        <f>'для расчета'!I26</f>
        <v>148.19999999999999</v>
      </c>
    </row>
    <row r="28" spans="1:9" ht="35.25" hidden="1" customHeight="1" x14ac:dyDescent="0.2">
      <c r="A28" s="83" t="str">
        <f>'для расчета'!A27</f>
        <v>Единый сельскохозяйственный налог (за налоговые периоды, истекшие до 1 января 2011 года) (пени, проценты)</v>
      </c>
      <c r="B28" s="98" t="str">
        <f>'для расчета'!B27:G27</f>
        <v>182 1 05 03020 01 0000 110</v>
      </c>
      <c r="C28" s="99"/>
      <c r="D28" s="99"/>
      <c r="E28" s="99"/>
      <c r="F28" s="99"/>
      <c r="G28" s="100"/>
      <c r="H28" s="93">
        <f>'для расчета'!H27</f>
        <v>0</v>
      </c>
      <c r="I28" s="355">
        <f>'для расчета'!I27</f>
        <v>0</v>
      </c>
    </row>
    <row r="29" spans="1:9" s="7" customFormat="1" ht="22.5" customHeight="1" x14ac:dyDescent="0.2">
      <c r="A29" s="83" t="str">
        <f>'для расчета'!A28</f>
        <v>НАЛОГИ НА ИМУЩЕСТВО</v>
      </c>
      <c r="B29" s="98" t="str">
        <f>'для расчета'!B28:G28</f>
        <v>000 1 06 00000 00 0000 000</v>
      </c>
      <c r="C29" s="99"/>
      <c r="D29" s="99"/>
      <c r="E29" s="99"/>
      <c r="F29" s="99"/>
      <c r="G29" s="100"/>
      <c r="H29" s="93">
        <f>'для расчета'!H28</f>
        <v>10937</v>
      </c>
      <c r="I29" s="355">
        <f>'для расчета'!I28</f>
        <v>12030.599999999999</v>
      </c>
    </row>
    <row r="30" spans="1:9" ht="18" customHeight="1" x14ac:dyDescent="0.2">
      <c r="A30" s="83" t="str">
        <f>'для расчета'!A29</f>
        <v>Налог на имущество физических лиц</v>
      </c>
      <c r="B30" s="98" t="str">
        <f>'для расчета'!B29:G29</f>
        <v>182 1 06 01000 00 0000 110</v>
      </c>
      <c r="C30" s="99"/>
      <c r="D30" s="99"/>
      <c r="E30" s="99"/>
      <c r="F30" s="99"/>
      <c r="G30" s="100"/>
      <c r="H30" s="93">
        <f>'для расчета'!H29</f>
        <v>3115.8</v>
      </c>
      <c r="I30" s="355">
        <f>'для расчета'!I29</f>
        <v>3427.3</v>
      </c>
    </row>
    <row r="31" spans="1:9" ht="37.5" customHeight="1" x14ac:dyDescent="0.2">
      <c r="A31" s="83" t="str">
        <f>'для расчета'!A30</f>
        <v>Налог на имущество физических лиц, взимаемый по ставкам , применяемым к объектам налогооблажения, расположенным в границах поселений</v>
      </c>
      <c r="B31" s="98" t="str">
        <f>'для расчета'!B30:G30</f>
        <v>182 1 06 01030 10 0000 110</v>
      </c>
      <c r="C31" s="99"/>
      <c r="D31" s="99"/>
      <c r="E31" s="99"/>
      <c r="F31" s="99"/>
      <c r="G31" s="100"/>
      <c r="H31" s="93">
        <f>'для расчета'!H30</f>
        <v>3115.8</v>
      </c>
      <c r="I31" s="355">
        <f>'для расчета'!I30</f>
        <v>3427.3</v>
      </c>
    </row>
    <row r="32" spans="1:9" ht="19.149999999999999" customHeight="1" x14ac:dyDescent="0.2">
      <c r="A32" s="83" t="str">
        <f>'для расчета'!A31</f>
        <v>Земельный налог</v>
      </c>
      <c r="B32" s="98" t="str">
        <f>'для расчета'!B31:G31</f>
        <v>182 1 06 06000 00 0000 110</v>
      </c>
      <c r="C32" s="99"/>
      <c r="D32" s="99"/>
      <c r="E32" s="99"/>
      <c r="F32" s="99"/>
      <c r="G32" s="100"/>
      <c r="H32" s="93">
        <f>'для расчета'!H31</f>
        <v>7821.2</v>
      </c>
      <c r="I32" s="355">
        <f>'для расчета'!I31</f>
        <v>8603.2999999999993</v>
      </c>
    </row>
    <row r="33" spans="1:9" ht="41.25" customHeight="1" x14ac:dyDescent="0.2">
      <c r="A33" s="83" t="str">
        <f>'для расчета'!A32</f>
        <v>Земельный налог, взимаемый по ставкам, установленным в соответствии с подпунктом 1 пункта 1 статьи 394 Налогового кодекса Российской Федерации</v>
      </c>
      <c r="B33" s="98" t="str">
        <f>'для расчета'!B32:G32</f>
        <v>182 1 06 06010 00 0000 110</v>
      </c>
      <c r="C33" s="99"/>
      <c r="D33" s="99"/>
      <c r="E33" s="99"/>
      <c r="F33" s="99"/>
      <c r="G33" s="100"/>
      <c r="H33" s="93">
        <f>'для расчета'!H32</f>
        <v>7821.2</v>
      </c>
      <c r="I33" s="355">
        <f>'для расчета'!I32</f>
        <v>8603.2999999999993</v>
      </c>
    </row>
    <row r="34" spans="1:9" ht="55.15" customHeight="1" x14ac:dyDescent="0.2">
      <c r="A34" s="83" t="str">
        <f>'для расчета'!A33</f>
        <v>Земельный налог, взимаемый по ставкам, установленным в соответствии с  подпунктом 1 пункта 1 статьи 394 Налогового кодекса Российской Федерации и применяемым к объектам налогообложения, расположенным в границах поселений</v>
      </c>
      <c r="B34" s="98" t="str">
        <f>'для расчета'!B33:G33</f>
        <v>182 1 06 06013 10 0000 110</v>
      </c>
      <c r="C34" s="99"/>
      <c r="D34" s="99"/>
      <c r="E34" s="99"/>
      <c r="F34" s="99"/>
      <c r="G34" s="100"/>
      <c r="H34" s="93">
        <f>'для расчета'!H33</f>
        <v>3917.1</v>
      </c>
      <c r="I34" s="355">
        <f>'для расчета'!I33</f>
        <v>4308.8</v>
      </c>
    </row>
    <row r="35" spans="1:9" ht="51.75" customHeight="1" x14ac:dyDescent="0.2">
      <c r="A35" s="83" t="str">
        <f>'для расчета'!A34</f>
        <v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v>
      </c>
      <c r="B35" s="98" t="str">
        <f>'для расчета'!B34:G34</f>
        <v>182 1 06 06023 10 0000 110</v>
      </c>
      <c r="C35" s="99"/>
      <c r="D35" s="99"/>
      <c r="E35" s="99"/>
      <c r="F35" s="99"/>
      <c r="G35" s="100"/>
      <c r="H35" s="93">
        <f>'для расчета'!H34</f>
        <v>3904.1</v>
      </c>
      <c r="I35" s="355">
        <f>'для расчета'!I34</f>
        <v>4294.5</v>
      </c>
    </row>
    <row r="36" spans="1:9" ht="19.5" customHeight="1" x14ac:dyDescent="0.2">
      <c r="A36" s="83" t="str">
        <f>'для расчета'!A35</f>
        <v>ГОСУДАРСТВЕННАЯ ПОШЛИНА</v>
      </c>
      <c r="B36" s="98" t="str">
        <f>'для расчета'!B35:G35</f>
        <v>000 1 08 00000 00 0000 000</v>
      </c>
      <c r="C36" s="99"/>
      <c r="D36" s="99"/>
      <c r="E36" s="99"/>
      <c r="F36" s="99"/>
      <c r="G36" s="100"/>
      <c r="H36" s="93">
        <f>'для расчета'!H35</f>
        <v>310.2</v>
      </c>
      <c r="I36" s="355">
        <f>'для расчета'!I35</f>
        <v>341.3</v>
      </c>
    </row>
    <row r="37" spans="1:9" ht="39" customHeight="1" x14ac:dyDescent="0.2">
      <c r="A37" s="83" t="str">
        <f>'для расчета'!A36</f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B37" s="98" t="str">
        <f>'для расчета'!B36:G36</f>
        <v xml:space="preserve">734 1 08 04000 01 0000 110 </v>
      </c>
      <c r="C37" s="99"/>
      <c r="D37" s="99"/>
      <c r="E37" s="99"/>
      <c r="F37" s="99"/>
      <c r="G37" s="100"/>
      <c r="H37" s="93">
        <f>'для расчета'!H36</f>
        <v>310.2</v>
      </c>
      <c r="I37" s="355">
        <f>'для расчета'!I36</f>
        <v>341.3</v>
      </c>
    </row>
    <row r="38" spans="1:9" ht="53.25" customHeight="1" x14ac:dyDescent="0.2">
      <c r="A38" s="83" t="str">
        <f>'для расчета'!A37</f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B38" s="98" t="str">
        <f>'для расчета'!B37:G37</f>
        <v>734 1 08 04020 01 0000 110</v>
      </c>
      <c r="C38" s="99"/>
      <c r="D38" s="99"/>
      <c r="E38" s="99"/>
      <c r="F38" s="99"/>
      <c r="G38" s="100"/>
      <c r="H38" s="93">
        <f>'для расчета'!H37</f>
        <v>310.2</v>
      </c>
      <c r="I38" s="355">
        <f>'для расчета'!I37</f>
        <v>341.3</v>
      </c>
    </row>
    <row r="39" spans="1:9" ht="31.5" customHeight="1" x14ac:dyDescent="0.2">
      <c r="A39" s="83" t="str">
        <f>'для расчета'!A42</f>
        <v>ДОХОДЫ ОТ ИСПОЛЬЗОВАНИЯ ИМУЩЕСТВА, НАХОДЯЩЕГОСЯ В ГОСУДАРСТВЕННОЙ И МУНИЦИПАЛЬНОЙ СОБСТВЕННОСТИ</v>
      </c>
      <c r="B39" s="98" t="str">
        <f>'для расчета'!B42:G42</f>
        <v>000 1 11 00000 00 0000 000</v>
      </c>
      <c r="C39" s="99"/>
      <c r="D39" s="99"/>
      <c r="E39" s="99"/>
      <c r="F39" s="99"/>
      <c r="G39" s="100"/>
      <c r="H39" s="93">
        <f>'для расчета'!H42</f>
        <v>697</v>
      </c>
      <c r="I39" s="93">
        <f>'для расчета'!I42</f>
        <v>762.5</v>
      </c>
    </row>
    <row r="40" spans="1:9" ht="64.5" customHeight="1" x14ac:dyDescent="0.2">
      <c r="A40" s="83" t="str">
        <f>'для расчета'!A43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v>
      </c>
      <c r="B40" s="98" t="str">
        <f>'для расчета'!B43:G43</f>
        <v>707 1 11 05000 00 0000 120</v>
      </c>
      <c r="C40" s="99"/>
      <c r="D40" s="99"/>
      <c r="E40" s="99"/>
      <c r="F40" s="99"/>
      <c r="G40" s="100"/>
      <c r="H40" s="93">
        <f>'для расчета'!H43</f>
        <v>655</v>
      </c>
      <c r="I40" s="93">
        <f>'для расчета'!I43</f>
        <v>720.5</v>
      </c>
    </row>
    <row r="41" spans="1:9" ht="53.25" customHeight="1" x14ac:dyDescent="0.2">
      <c r="A41" s="83" t="str">
        <f>'для расчета'!A44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B41" s="98" t="str">
        <f>'для расчета'!B44:G44</f>
        <v>707 1 11 05010 00 0000 120</v>
      </c>
      <c r="C41" s="99"/>
      <c r="D41" s="99"/>
      <c r="E41" s="99"/>
      <c r="F41" s="99"/>
      <c r="G41" s="100"/>
      <c r="H41" s="93">
        <f>'для расчета'!H44</f>
        <v>655</v>
      </c>
      <c r="I41" s="93">
        <f>'для расчета'!I44</f>
        <v>720.5</v>
      </c>
    </row>
    <row r="42" spans="1:9" ht="54" customHeight="1" x14ac:dyDescent="0.2">
      <c r="A42" s="83" t="str">
        <f>'для расчета'!A45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заключение договоров аренды указанных земельных участков</v>
      </c>
      <c r="B42" s="98" t="str">
        <f>'для расчета'!B45:G45</f>
        <v>707 1 11 05013 10 0000 120</v>
      </c>
      <c r="C42" s="99"/>
      <c r="D42" s="99"/>
      <c r="E42" s="99"/>
      <c r="F42" s="99"/>
      <c r="G42" s="100"/>
      <c r="H42" s="93">
        <f>'для расчета'!H45</f>
        <v>655</v>
      </c>
      <c r="I42" s="93">
        <f>'для расчета'!I45</f>
        <v>720.5</v>
      </c>
    </row>
    <row r="43" spans="1:9" ht="66" customHeight="1" x14ac:dyDescent="0.2">
      <c r="A43" s="83" t="str">
        <f>'для расчета'!A46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v>
      </c>
      <c r="B43" s="98" t="str">
        <f>'для расчета'!B46:G46</f>
        <v>734 1 11 05000 00 0000 120</v>
      </c>
      <c r="C43" s="99"/>
      <c r="D43" s="99"/>
      <c r="E43" s="99"/>
      <c r="F43" s="99"/>
      <c r="G43" s="100"/>
      <c r="H43" s="93">
        <f>'для расчета'!H46</f>
        <v>42</v>
      </c>
      <c r="I43" s="93">
        <f>'для расчета'!I46</f>
        <v>42</v>
      </c>
    </row>
    <row r="44" spans="1:9" ht="65.25" customHeight="1" x14ac:dyDescent="0.2">
      <c r="A44" s="83" t="str">
        <f>'для расчета'!A47</f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государствленных внебюджетных фондов и созданных ими учреждений (за исключением имущества бюджетных и автономных учреждений)</v>
      </c>
      <c r="B44" s="98" t="str">
        <f>'для расчета'!B47:G47</f>
        <v>734 1 11 05030 00 0000 120</v>
      </c>
      <c r="C44" s="99"/>
      <c r="D44" s="99"/>
      <c r="E44" s="99"/>
      <c r="F44" s="99"/>
      <c r="G44" s="100"/>
      <c r="H44" s="93">
        <f>'для расчета'!H47</f>
        <v>42</v>
      </c>
      <c r="I44" s="93">
        <f>'для расчета'!I47</f>
        <v>42</v>
      </c>
    </row>
    <row r="45" spans="1:9" ht="55.5" customHeight="1" x14ac:dyDescent="0.2">
      <c r="A45" s="83" t="str">
        <f>'для расчета'!A48</f>
        <v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v>
      </c>
      <c r="B45" s="98" t="str">
        <f>'для расчета'!B48:G48</f>
        <v>734 1 11 05035 10 0000 120</v>
      </c>
      <c r="C45" s="99"/>
      <c r="D45" s="99"/>
      <c r="E45" s="99"/>
      <c r="F45" s="99"/>
      <c r="G45" s="100"/>
      <c r="H45" s="93">
        <f>'для расчета'!H48</f>
        <v>42</v>
      </c>
      <c r="I45" s="93">
        <f>'для расчета'!I48</f>
        <v>42</v>
      </c>
    </row>
    <row r="46" spans="1:9" ht="32.25" hidden="1" customHeight="1" x14ac:dyDescent="0.2">
      <c r="A46" s="83" t="str">
        <f>'для расчета'!A49</f>
        <v>Доходы от сдачи в аренду имущества, составляющего государственную (муниципальную) казну (за исключением земельных участков)</v>
      </c>
      <c r="B46" s="98" t="str">
        <f>'для расчета'!B49:G49</f>
        <v>734 1 11 05070 00 0000 120</v>
      </c>
      <c r="C46" s="99"/>
      <c r="D46" s="99"/>
      <c r="E46" s="99"/>
      <c r="F46" s="99"/>
      <c r="G46" s="100"/>
      <c r="H46" s="93">
        <f>'для расчета'!H49</f>
        <v>0</v>
      </c>
      <c r="I46" s="93">
        <f>'для расчета'!I49</f>
        <v>0</v>
      </c>
    </row>
    <row r="47" spans="1:9" ht="33.6" hidden="1" customHeight="1" x14ac:dyDescent="0.2">
      <c r="A47" s="83" t="str">
        <f>'для расчета'!A50</f>
        <v>Доходы от сдачи в аренду имущества, составляющего казну поселений (за исключением земельных участков)</v>
      </c>
      <c r="B47" s="98" t="str">
        <f>'для расчета'!B50:G50</f>
        <v>734 1 11 05075 10 0000 120</v>
      </c>
      <c r="C47" s="99"/>
      <c r="D47" s="99"/>
      <c r="E47" s="99"/>
      <c r="F47" s="99"/>
      <c r="G47" s="100"/>
      <c r="H47" s="93">
        <f>'для расчета'!H50</f>
        <v>0</v>
      </c>
      <c r="I47" s="93">
        <f>'для расчета'!I50</f>
        <v>0</v>
      </c>
    </row>
    <row r="48" spans="1:9" ht="26.25" customHeight="1" x14ac:dyDescent="0.2">
      <c r="A48" s="83" t="str">
        <f>'для расчета'!A52</f>
        <v>ДОХОДЫ ОТ ОКАЗАНИЯ ПЛАТНЫХ УСЛУГ (РАБОТ) И КОМПЕНСАЦИИ ЗАТРАТ ГОСУДАРСТВА</v>
      </c>
      <c r="B48" s="98" t="str">
        <f>'для расчета'!B52:G52</f>
        <v>000 1 13 00000 00 0000 000</v>
      </c>
      <c r="C48" s="99"/>
      <c r="D48" s="99"/>
      <c r="E48" s="99"/>
      <c r="F48" s="99"/>
      <c r="G48" s="100"/>
      <c r="H48" s="93">
        <f>'для расчета'!H52</f>
        <v>318</v>
      </c>
      <c r="I48" s="93">
        <f>'для расчета'!I52</f>
        <v>349.8</v>
      </c>
    </row>
    <row r="49" spans="1:9" ht="21" customHeight="1" x14ac:dyDescent="0.2">
      <c r="A49" s="83" t="str">
        <f>'для расчета'!A53</f>
        <v>Доходы от оказания платных услуг (работ)</v>
      </c>
      <c r="B49" s="98" t="str">
        <f>'для расчета'!B53:G53</f>
        <v>734 1 13 01000 00 0000 130</v>
      </c>
      <c r="C49" s="99"/>
      <c r="D49" s="99"/>
      <c r="E49" s="99"/>
      <c r="F49" s="99"/>
      <c r="G49" s="100"/>
      <c r="H49" s="93">
        <f>'для расчета'!H53</f>
        <v>318</v>
      </c>
      <c r="I49" s="93">
        <f>'для расчета'!I53</f>
        <v>349.8</v>
      </c>
    </row>
    <row r="50" spans="1:9" ht="21.75" customHeight="1" x14ac:dyDescent="0.2">
      <c r="A50" s="83" t="str">
        <f>'для расчета'!A54</f>
        <v xml:space="preserve">Прочие доходы от оказания платных услуг (работ) </v>
      </c>
      <c r="B50" s="98" t="str">
        <f>'для расчета'!B54:G54</f>
        <v>734 1 13 01990 00 0000 130</v>
      </c>
      <c r="C50" s="99"/>
      <c r="D50" s="99"/>
      <c r="E50" s="99"/>
      <c r="F50" s="99"/>
      <c r="G50" s="100"/>
      <c r="H50" s="93">
        <f>'для расчета'!H54</f>
        <v>318</v>
      </c>
      <c r="I50" s="93">
        <f>'для расчета'!I54</f>
        <v>349.8</v>
      </c>
    </row>
    <row r="51" spans="1:9" ht="27" customHeight="1" x14ac:dyDescent="0.2">
      <c r="A51" s="83" t="str">
        <f>'для расчета'!A55</f>
        <v xml:space="preserve">Прочие доходы от оказания платных услуг (работ) получателями средств бюджетов поселений </v>
      </c>
      <c r="B51" s="98" t="str">
        <f>'для расчета'!B55:G55</f>
        <v>734 1 13 01995 10 0000 130</v>
      </c>
      <c r="C51" s="99"/>
      <c r="D51" s="99"/>
      <c r="E51" s="99"/>
      <c r="F51" s="99"/>
      <c r="G51" s="100"/>
      <c r="H51" s="93">
        <f>'для расчета'!H55</f>
        <v>318</v>
      </c>
      <c r="I51" s="93">
        <f>'для расчета'!I55</f>
        <v>349.8</v>
      </c>
    </row>
    <row r="52" spans="1:9" ht="36" hidden="1" customHeight="1" x14ac:dyDescent="0.2">
      <c r="A52" s="83" t="str">
        <f>'для расчета'!A56</f>
        <v>ДОХОДЫ ОТ ПРОДАЖИ МАТЕРИАЛЬНЫХ И НЕМАТЕРИАЛЬНЫХ АКТИВОВ</v>
      </c>
      <c r="B52" s="98" t="str">
        <f>'для расчета'!B56:G56</f>
        <v>000 1 14 00000 00 0000 000</v>
      </c>
      <c r="C52" s="99"/>
      <c r="D52" s="99"/>
      <c r="E52" s="99"/>
      <c r="F52" s="99"/>
      <c r="G52" s="100"/>
      <c r="H52" s="93">
        <f>'для расчета'!H56</f>
        <v>0</v>
      </c>
      <c r="I52" s="93">
        <f>'для расчета'!I56</f>
        <v>0</v>
      </c>
    </row>
    <row r="53" spans="1:9" ht="57" hidden="1" customHeight="1" x14ac:dyDescent="0.2">
      <c r="A53" s="83" t="str">
        <f>'для расчета'!A57</f>
        <v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53" s="98" t="str">
        <f>'для расчета'!B57:G57</f>
        <v>734 1 14 02000 00 0000 000</v>
      </c>
      <c r="C53" s="99"/>
      <c r="D53" s="99"/>
      <c r="E53" s="99"/>
      <c r="F53" s="99"/>
      <c r="G53" s="100"/>
      <c r="H53" s="93">
        <f>'для расчета'!H57</f>
        <v>0</v>
      </c>
      <c r="I53" s="93">
        <f>'для расчета'!I57</f>
        <v>0</v>
      </c>
    </row>
    <row r="54" spans="1:9" ht="74.25" hidden="1" customHeight="1" x14ac:dyDescent="0.2">
      <c r="A54" s="83" t="str">
        <f>'для расчета'!A58</f>
        <v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B54" s="98" t="str">
        <f>'для расчета'!B58:G58</f>
        <v>734 1 14 02053 10 0000 410</v>
      </c>
      <c r="C54" s="99"/>
      <c r="D54" s="99"/>
      <c r="E54" s="99"/>
      <c r="F54" s="99"/>
      <c r="G54" s="100"/>
      <c r="H54" s="93">
        <f>'для расчета'!H58</f>
        <v>0</v>
      </c>
      <c r="I54" s="93">
        <f>'для расчета'!I58</f>
        <v>0</v>
      </c>
    </row>
    <row r="55" spans="1:9" ht="40.5" hidden="1" customHeight="1" x14ac:dyDescent="0.2">
      <c r="A55" s="83" t="str">
        <f>'для расчета'!A62</f>
        <v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v>
      </c>
      <c r="B55" s="98" t="str">
        <f>'для расчета'!B62:G62</f>
        <v>707 1 14 06000 00 0000 430</v>
      </c>
      <c r="C55" s="99"/>
      <c r="D55" s="99"/>
      <c r="E55" s="99"/>
      <c r="F55" s="99"/>
      <c r="G55" s="100"/>
      <c r="H55" s="93">
        <f>'для расчета'!H62</f>
        <v>0</v>
      </c>
      <c r="I55" s="93">
        <f>'для расчета'!I59</f>
        <v>0</v>
      </c>
    </row>
    <row r="56" spans="1:9" ht="31.9" hidden="1" customHeight="1" x14ac:dyDescent="0.2">
      <c r="A56" s="83" t="str">
        <f>'для расчета'!A63</f>
        <v>Доходы от продажи земельных участков, государственная собственность на которые не разграничена</v>
      </c>
      <c r="B56" s="98" t="str">
        <f>'для расчета'!B63:G63</f>
        <v>707 1 14 06010 00 0000 430</v>
      </c>
      <c r="C56" s="99"/>
      <c r="D56" s="99"/>
      <c r="E56" s="99"/>
      <c r="F56" s="99"/>
      <c r="G56" s="100"/>
      <c r="H56" s="93">
        <f>'для расчета'!H63</f>
        <v>0</v>
      </c>
      <c r="I56" s="93">
        <f>'для расчета'!I60</f>
        <v>0</v>
      </c>
    </row>
    <row r="57" spans="1:9" ht="30" hidden="1" customHeight="1" x14ac:dyDescent="0.2">
      <c r="A57" s="83" t="str">
        <f>'для расчета'!A64</f>
        <v>Доходы от продажи земельных участков, государственная собственность на которые не разграничена и которые расположены в границах поселений</v>
      </c>
      <c r="B57" s="98" t="str">
        <f>'для расчета'!B64:G64</f>
        <v>707 1 14 06013 10 0000 430</v>
      </c>
      <c r="C57" s="99"/>
      <c r="D57" s="99"/>
      <c r="E57" s="99"/>
      <c r="F57" s="99"/>
      <c r="G57" s="100"/>
      <c r="H57" s="93">
        <f>'для расчета'!H64</f>
        <v>0</v>
      </c>
      <c r="I57" s="93">
        <f>'для расчета'!I61</f>
        <v>0</v>
      </c>
    </row>
    <row r="58" spans="1:9" ht="30" hidden="1" customHeight="1" x14ac:dyDescent="0.2">
      <c r="A58" s="83" t="str">
        <f>'для расчета'!A68</f>
        <v>ПРОЧИЕ НЕНАЛОГОВЫЕ ДОХОДЫ</v>
      </c>
      <c r="B58" s="98" t="str">
        <f>'для расчета'!B68:G68</f>
        <v>734 1 17 00000 00 0000 000</v>
      </c>
      <c r="C58" s="99"/>
      <c r="D58" s="99"/>
      <c r="E58" s="99"/>
      <c r="F58" s="99"/>
      <c r="G58" s="100"/>
      <c r="H58" s="93">
        <f>'для расчета'!H68</f>
        <v>0</v>
      </c>
      <c r="I58" s="93">
        <f>'для расчета'!I62</f>
        <v>0</v>
      </c>
    </row>
    <row r="59" spans="1:9" ht="30" hidden="1" customHeight="1" x14ac:dyDescent="0.2">
      <c r="A59" s="83" t="str">
        <f>'для расчета'!A69</f>
        <v>Прочие неналоговые доходы</v>
      </c>
      <c r="B59" s="98" t="str">
        <f>'для расчета'!B69:G69</f>
        <v>734 1 17 05000 00 0000 000</v>
      </c>
      <c r="C59" s="99"/>
      <c r="D59" s="99"/>
      <c r="E59" s="99"/>
      <c r="F59" s="99"/>
      <c r="G59" s="100"/>
      <c r="H59" s="93">
        <f>'для расчета'!H69</f>
        <v>0</v>
      </c>
      <c r="I59" s="93">
        <f>'для расчета'!I63</f>
        <v>0</v>
      </c>
    </row>
    <row r="60" spans="1:9" ht="30" hidden="1" customHeight="1" x14ac:dyDescent="0.2">
      <c r="A60" s="83" t="str">
        <f>'для расчета'!A70</f>
        <v>Прочие неналоговые доходы бюджетов поселений</v>
      </c>
      <c r="B60" s="98" t="str">
        <f>'для расчета'!B70:G70</f>
        <v>734 1 17 05050 10 0000 180</v>
      </c>
      <c r="C60" s="99"/>
      <c r="D60" s="99"/>
      <c r="E60" s="99"/>
      <c r="F60" s="99"/>
      <c r="G60" s="100"/>
      <c r="H60" s="93">
        <f>'для расчета'!H70</f>
        <v>0</v>
      </c>
      <c r="I60" s="93">
        <f>'для расчета'!I64</f>
        <v>0</v>
      </c>
    </row>
    <row r="61" spans="1:9" ht="26.25" customHeight="1" x14ac:dyDescent="0.2">
      <c r="A61" s="200" t="str">
        <f>'для расчета'!A71</f>
        <v>БЕЗВОЗМЕЗДНЫЕ ПОСТУПЛЕНИЯ</v>
      </c>
      <c r="B61" s="202" t="str">
        <f>'для расчета'!B71:G71</f>
        <v xml:space="preserve">000 2 00 00000 00 0000 000 </v>
      </c>
      <c r="C61" s="203"/>
      <c r="D61" s="203"/>
      <c r="E61" s="203"/>
      <c r="F61" s="203"/>
      <c r="G61" s="204"/>
      <c r="H61" s="201">
        <f>'для расчета'!H71</f>
        <v>10204</v>
      </c>
      <c r="I61" s="201">
        <f>'для расчета'!I71</f>
        <v>10157.299999999999</v>
      </c>
    </row>
    <row r="62" spans="1:9" ht="29.25" customHeight="1" x14ac:dyDescent="0.2">
      <c r="A62" s="83" t="str">
        <f>'для расчета'!A72</f>
        <v>БЕЗВОЗМЕЗДНЫЕ ПОСТУПЛЕНИЯ ОТ ДРУГИХ БЮДЖЕТОВ БЮДЖЕТНОЙ СИСТЕМЫ РОССИЙСКОЙ ФЕДЕРАЦИИ</v>
      </c>
      <c r="B62" s="98" t="str">
        <f>'для расчета'!B72:G72</f>
        <v xml:space="preserve">000 2 02 00000 00 0000 000 </v>
      </c>
      <c r="C62" s="99"/>
      <c r="D62" s="99"/>
      <c r="E62" s="99"/>
      <c r="F62" s="99"/>
      <c r="G62" s="100"/>
      <c r="H62" s="93">
        <f>'для расчета'!H72</f>
        <v>10204</v>
      </c>
      <c r="I62" s="93">
        <f>'для расчета'!I72</f>
        <v>10157.299999999999</v>
      </c>
    </row>
    <row r="63" spans="1:9" ht="29.25" customHeight="1" x14ac:dyDescent="0.2">
      <c r="A63" s="83" t="str">
        <f>'для расчета'!A73</f>
        <v>Дотации бюджетам субъектов Российской Федерации и муниципальных образований</v>
      </c>
      <c r="B63" s="98" t="str">
        <f>'для расчета'!B73:G73</f>
        <v>734 2 02 01000 00 0000 151</v>
      </c>
      <c r="C63" s="99"/>
      <c r="D63" s="99"/>
      <c r="E63" s="99"/>
      <c r="F63" s="99"/>
      <c r="G63" s="100"/>
      <c r="H63" s="93">
        <f>'для расчета'!H73</f>
        <v>9740.7000000000007</v>
      </c>
      <c r="I63" s="93">
        <f>'для расчета'!I73</f>
        <v>9694</v>
      </c>
    </row>
    <row r="64" spans="1:9" ht="19.5" customHeight="1" x14ac:dyDescent="0.2">
      <c r="A64" s="83" t="str">
        <f>'для расчета'!A74</f>
        <v>Дотации на выравнивание  бюджетной обеспеченности</v>
      </c>
      <c r="B64" s="98" t="str">
        <f>'для расчета'!B74:G74</f>
        <v>734 2 02 01001 00 0000 151</v>
      </c>
      <c r="C64" s="99"/>
      <c r="D64" s="99"/>
      <c r="E64" s="99"/>
      <c r="F64" s="99"/>
      <c r="G64" s="100"/>
      <c r="H64" s="93">
        <f>'для расчета'!H74</f>
        <v>9740.7000000000007</v>
      </c>
      <c r="I64" s="93">
        <f>'для расчета'!I74</f>
        <v>9694</v>
      </c>
    </row>
    <row r="65" spans="1:13" ht="28.5" customHeight="1" x14ac:dyDescent="0.2">
      <c r="A65" s="83" t="str">
        <f>'для расчета'!A75</f>
        <v>Дотации бюджетам поселений на выравнивание  бюджетной обеспеченности</v>
      </c>
      <c r="B65" s="98" t="str">
        <f>'для расчета'!B75:G75</f>
        <v>734 2 02 01001 10 0000 151</v>
      </c>
      <c r="C65" s="99"/>
      <c r="D65" s="99"/>
      <c r="E65" s="99"/>
      <c r="F65" s="99"/>
      <c r="G65" s="100"/>
      <c r="H65" s="93">
        <f>'для расчета'!H75</f>
        <v>9740.7000000000007</v>
      </c>
      <c r="I65" s="93">
        <f>'для расчета'!I75</f>
        <v>9694</v>
      </c>
    </row>
    <row r="66" spans="1:13" ht="33" hidden="1" customHeight="1" x14ac:dyDescent="0.2">
      <c r="A66" s="83" t="str">
        <f>'для расчета'!A78</f>
        <v>Субсидии  бюджетам  субъектов  Российской Федерации  и  муниципальных   образований (межбюджетные субсидии)</v>
      </c>
      <c r="B66" s="98" t="str">
        <f>'для расчета'!B78:G78</f>
        <v>734 2 02 02000 00 0000 000</v>
      </c>
      <c r="C66" s="99"/>
      <c r="D66" s="99"/>
      <c r="E66" s="99"/>
      <c r="F66" s="99"/>
      <c r="G66" s="100"/>
      <c r="H66" s="93">
        <f>'для расчета'!H78</f>
        <v>0</v>
      </c>
      <c r="I66" s="93">
        <f>'для расчета'!I76</f>
        <v>0</v>
      </c>
    </row>
    <row r="67" spans="1:13" ht="35.25" hidden="1" customHeight="1" x14ac:dyDescent="0.2">
      <c r="A67" s="83" t="str">
        <f>'для расчета'!A79</f>
        <v>Субсидии бюджетам на бюджетные инвестиции для модернизации объектов коммунальной инфраструктуры</v>
      </c>
      <c r="B67" s="98" t="str">
        <f>'для расчета'!B79:G79</f>
        <v>734 2 02 02078 00 0000 151</v>
      </c>
      <c r="C67" s="99"/>
      <c r="D67" s="99"/>
      <c r="E67" s="99"/>
      <c r="F67" s="99"/>
      <c r="G67" s="100"/>
      <c r="H67" s="93">
        <f>'для расчета'!H79</f>
        <v>0</v>
      </c>
      <c r="I67" s="93">
        <f>'для расчета'!I77</f>
        <v>0</v>
      </c>
    </row>
    <row r="68" spans="1:13" ht="30.75" hidden="1" customHeight="1" x14ac:dyDescent="0.2">
      <c r="A68" s="83" t="str">
        <f>'для расчета'!A80</f>
        <v>Субсидии бюджетам поселений на бюджетные инвестиции для модернизации объектов коммунальной инфраструктуры</v>
      </c>
      <c r="B68" s="98" t="str">
        <f>'для расчета'!B80:G80</f>
        <v>734 2 02 02078 10 0000 151</v>
      </c>
      <c r="C68" s="99"/>
      <c r="D68" s="99"/>
      <c r="E68" s="99"/>
      <c r="F68" s="99"/>
      <c r="G68" s="100"/>
      <c r="H68" s="93">
        <f>'для расчета'!H80</f>
        <v>0</v>
      </c>
      <c r="I68" s="93">
        <f>'для расчета'!I78</f>
        <v>0</v>
      </c>
    </row>
    <row r="69" spans="1:13" ht="26.45" hidden="1" customHeight="1" x14ac:dyDescent="0.2">
      <c r="A69" s="83" t="str">
        <f>'для расчета'!A83</f>
        <v>Прочие субсидии</v>
      </c>
      <c r="B69" s="98" t="str">
        <f>'для расчета'!B83:G83</f>
        <v>734 2 02 02999 00 0000 151</v>
      </c>
      <c r="C69" s="98"/>
      <c r="D69" s="98"/>
      <c r="E69" s="98"/>
      <c r="F69" s="98"/>
      <c r="G69" s="98"/>
      <c r="H69" s="93">
        <f>'для расчета'!H83</f>
        <v>0</v>
      </c>
      <c r="I69" s="93">
        <f>'для расчета'!I79</f>
        <v>0</v>
      </c>
    </row>
    <row r="70" spans="1:13" ht="22.5" hidden="1" customHeight="1" x14ac:dyDescent="0.2">
      <c r="A70" s="83" t="str">
        <f>'для расчета'!A84</f>
        <v>Прочие субсидии бюджетам поселений</v>
      </c>
      <c r="B70" s="98" t="str">
        <f>'для расчета'!B84:G84</f>
        <v>734 2 02 02999 10 0000 151</v>
      </c>
      <c r="C70" s="98"/>
      <c r="D70" s="98"/>
      <c r="E70" s="98"/>
      <c r="F70" s="98"/>
      <c r="G70" s="98"/>
      <c r="H70" s="93">
        <f>'для расчета'!H84</f>
        <v>0</v>
      </c>
      <c r="I70" s="93">
        <f>'для расчета'!I80</f>
        <v>0</v>
      </c>
      <c r="K70" s="4" t="s">
        <v>79</v>
      </c>
    </row>
    <row r="71" spans="1:13" ht="27.75" customHeight="1" x14ac:dyDescent="0.2">
      <c r="A71" s="83" t="str">
        <f>'для расчета'!A85</f>
        <v>Субвенции бюджетам субъектов Российской Федерации и муниципальных образований</v>
      </c>
      <c r="B71" s="98" t="str">
        <f>'для расчета'!B85:G85</f>
        <v>734 2 02 03000 00 0000 151</v>
      </c>
      <c r="C71" s="98"/>
      <c r="D71" s="98"/>
      <c r="E71" s="98"/>
      <c r="F71" s="98"/>
      <c r="G71" s="101"/>
      <c r="H71" s="93">
        <f>'для расчета'!H85</f>
        <v>463.3</v>
      </c>
      <c r="I71" s="93">
        <f>'для расчета'!I85</f>
        <v>463.3</v>
      </c>
    </row>
    <row r="72" spans="1:13" ht="28.5" customHeight="1" x14ac:dyDescent="0.2">
      <c r="A72" s="83" t="str">
        <f>'для расчета'!A86</f>
        <v>Субвенции бюджетам  на осуществление  первичного воинского учета на территориях, где отсутствуют военные комиссариаты</v>
      </c>
      <c r="B72" s="98" t="str">
        <f>'для расчета'!B86:G86</f>
        <v>734 2 02 03015 00 0000 151</v>
      </c>
      <c r="C72" s="98"/>
      <c r="D72" s="98"/>
      <c r="E72" s="98"/>
      <c r="F72" s="98"/>
      <c r="G72" s="101"/>
      <c r="H72" s="93">
        <f>'для расчета'!H86</f>
        <v>463.3</v>
      </c>
      <c r="I72" s="93">
        <f>'для расчета'!I86</f>
        <v>463.3</v>
      </c>
      <c r="L72" s="223"/>
      <c r="M72" s="223"/>
    </row>
    <row r="73" spans="1:13" ht="27.75" customHeight="1" x14ac:dyDescent="0.2">
      <c r="A73" s="83" t="str">
        <f>'для расчета'!A87</f>
        <v>Субвенции бюджетам поселений на осуществление  первичного воинского учета на территориях, где отсутствуют военные комиссариаты</v>
      </c>
      <c r="B73" s="98" t="str">
        <f>'для расчета'!B87:G87</f>
        <v>734 2 02 03015 10 0000 151</v>
      </c>
      <c r="C73" s="98"/>
      <c r="D73" s="98"/>
      <c r="E73" s="98"/>
      <c r="F73" s="98"/>
      <c r="G73" s="101"/>
      <c r="H73" s="93">
        <f>'для расчета'!H87</f>
        <v>463.3</v>
      </c>
      <c r="I73" s="93">
        <f>'для расчета'!I87</f>
        <v>463.3</v>
      </c>
      <c r="K73" s="222"/>
      <c r="L73" s="223"/>
      <c r="M73" s="223"/>
    </row>
    <row r="74" spans="1:13" ht="22.5" hidden="1" customHeight="1" x14ac:dyDescent="0.2">
      <c r="A74" s="83" t="str">
        <f>'для расчета'!A88</f>
        <v>Прочие межбюджетные трансферты, передаваемые бюджетам</v>
      </c>
      <c r="B74" s="98" t="str">
        <f>'для расчета'!B88:G88</f>
        <v>734 2 02 04999 00 0000 151</v>
      </c>
      <c r="C74" s="98"/>
      <c r="D74" s="98"/>
      <c r="E74" s="98"/>
      <c r="F74" s="98"/>
      <c r="G74" s="101"/>
      <c r="H74" s="93">
        <f>'для расчета'!H88</f>
        <v>0</v>
      </c>
      <c r="I74" s="351"/>
      <c r="L74" s="223"/>
      <c r="M74" s="223"/>
    </row>
    <row r="75" spans="1:13" ht="25.5" hidden="1" x14ac:dyDescent="0.2">
      <c r="A75" s="83" t="str">
        <f>'для расчета'!A89</f>
        <v>Прочие межбюджетные трансферты, передаваемые бюджетам поселений</v>
      </c>
      <c r="B75" s="98" t="str">
        <f>'для расчета'!B89:G89</f>
        <v>734 2 02 04999 10 0000 151</v>
      </c>
      <c r="C75" s="98"/>
      <c r="D75" s="98"/>
      <c r="E75" s="98"/>
      <c r="F75" s="98"/>
      <c r="G75" s="101"/>
      <c r="H75" s="93">
        <f>'для расчета'!H89</f>
        <v>0</v>
      </c>
      <c r="I75" s="351"/>
      <c r="L75" s="223"/>
      <c r="M75" s="223"/>
    </row>
    <row r="76" spans="1:13" ht="23.25" customHeight="1" x14ac:dyDescent="0.2">
      <c r="A76" s="200" t="str">
        <f>'для расчета'!A92</f>
        <v>Итого доходов</v>
      </c>
      <c r="B76" s="411"/>
      <c r="C76" s="412"/>
      <c r="D76" s="412"/>
      <c r="E76" s="412"/>
      <c r="F76" s="412"/>
      <c r="G76" s="413"/>
      <c r="H76" s="201">
        <f>'для расчета'!H92</f>
        <v>35550.400000000001</v>
      </c>
      <c r="I76" s="357">
        <f>'для расчета'!I92</f>
        <v>37921</v>
      </c>
      <c r="L76" s="223"/>
      <c r="M76" s="223"/>
    </row>
    <row r="77" spans="1:13" x14ac:dyDescent="0.2">
      <c r="A77" s="134" t="s">
        <v>79</v>
      </c>
      <c r="B77" s="135"/>
      <c r="C77" s="135"/>
      <c r="D77" s="135"/>
      <c r="E77" s="135"/>
      <c r="F77" s="135"/>
      <c r="G77" s="221"/>
      <c r="H77" s="136"/>
      <c r="K77" s="222"/>
      <c r="L77" s="223"/>
      <c r="M77" s="223"/>
    </row>
    <row r="78" spans="1:13" x14ac:dyDescent="0.2">
      <c r="A78" s="134"/>
      <c r="B78" s="135"/>
      <c r="C78" s="135"/>
      <c r="D78" s="135"/>
      <c r="E78" s="135"/>
      <c r="F78" s="135"/>
      <c r="G78" s="135"/>
      <c r="H78" s="136"/>
      <c r="L78" s="223"/>
      <c r="M78" s="223"/>
    </row>
    <row r="79" spans="1:13" x14ac:dyDescent="0.2">
      <c r="A79" s="134"/>
      <c r="B79" s="135"/>
      <c r="C79" s="135"/>
      <c r="D79" s="135"/>
      <c r="E79" s="135"/>
      <c r="F79" s="135"/>
      <c r="G79" s="135"/>
      <c r="H79" s="136"/>
      <c r="L79" s="223"/>
      <c r="M79" s="223"/>
    </row>
    <row r="80" spans="1:13" x14ac:dyDescent="0.2">
      <c r="A80" s="134"/>
      <c r="B80" s="135"/>
      <c r="C80" s="135"/>
      <c r="D80" s="135"/>
      <c r="E80" s="135"/>
      <c r="F80" s="135"/>
      <c r="G80" s="221"/>
      <c r="H80" s="136"/>
      <c r="K80" s="222"/>
      <c r="L80" s="223"/>
      <c r="M80" s="223"/>
    </row>
    <row r="81" spans="1:8" x14ac:dyDescent="0.2">
      <c r="A81" s="134"/>
      <c r="B81" s="135"/>
      <c r="C81" s="135"/>
      <c r="D81" s="135"/>
      <c r="E81" s="135"/>
      <c r="F81" s="135"/>
      <c r="G81" s="135"/>
      <c r="H81" s="136"/>
    </row>
    <row r="82" spans="1:8" x14ac:dyDescent="0.2">
      <c r="A82" s="134"/>
      <c r="B82" s="135"/>
      <c r="C82" s="135"/>
      <c r="D82" s="135"/>
      <c r="E82" s="135"/>
      <c r="F82" s="135"/>
      <c r="G82" s="135"/>
      <c r="H82" s="136"/>
    </row>
    <row r="83" spans="1:8" x14ac:dyDescent="0.2">
      <c r="A83" s="134"/>
      <c r="B83" s="135"/>
      <c r="C83" s="135"/>
      <c r="D83" s="135"/>
      <c r="E83" s="135"/>
      <c r="F83" s="135"/>
      <c r="G83" s="135"/>
      <c r="H83" s="136"/>
    </row>
    <row r="84" spans="1:8" x14ac:dyDescent="0.2">
      <c r="A84" s="134"/>
      <c r="B84" s="135"/>
      <c r="C84" s="135"/>
      <c r="D84" s="135"/>
      <c r="E84" s="135"/>
      <c r="F84" s="135"/>
      <c r="G84" s="135"/>
      <c r="H84" s="136"/>
    </row>
    <row r="85" spans="1:8" x14ac:dyDescent="0.2">
      <c r="A85" s="134"/>
      <c r="B85" s="135"/>
      <c r="C85" s="135"/>
      <c r="D85" s="135"/>
      <c r="E85" s="135"/>
      <c r="F85" s="135"/>
      <c r="G85" s="135"/>
      <c r="H85" s="136"/>
    </row>
    <row r="86" spans="1:8" x14ac:dyDescent="0.2">
      <c r="A86" s="134"/>
      <c r="B86" s="135"/>
      <c r="C86" s="135"/>
      <c r="D86" s="135"/>
      <c r="E86" s="135"/>
      <c r="F86" s="135"/>
      <c r="G86" s="135"/>
      <c r="H86" s="136"/>
    </row>
    <row r="87" spans="1:8" x14ac:dyDescent="0.2">
      <c r="A87" s="134"/>
      <c r="B87" s="135"/>
      <c r="C87" s="135"/>
      <c r="D87" s="135"/>
      <c r="E87" s="135"/>
      <c r="F87" s="135"/>
      <c r="G87" s="135"/>
      <c r="H87" s="136"/>
    </row>
    <row r="88" spans="1:8" x14ac:dyDescent="0.2">
      <c r="A88" s="134"/>
      <c r="B88" s="135"/>
      <c r="C88" s="135"/>
      <c r="D88" s="135"/>
      <c r="E88" s="135"/>
      <c r="F88" s="135"/>
      <c r="G88" s="135"/>
      <c r="H88" s="136"/>
    </row>
    <row r="89" spans="1:8" x14ac:dyDescent="0.2">
      <c r="A89" s="134"/>
      <c r="B89" s="135"/>
      <c r="C89" s="135"/>
      <c r="D89" s="135"/>
      <c r="E89" s="135"/>
      <c r="F89" s="135"/>
      <c r="G89" s="135"/>
      <c r="H89" s="136"/>
    </row>
    <row r="90" spans="1:8" x14ac:dyDescent="0.2">
      <c r="A90" s="134"/>
      <c r="B90" s="135"/>
      <c r="C90" s="135"/>
      <c r="D90" s="135"/>
      <c r="E90" s="135"/>
      <c r="F90" s="135"/>
      <c r="G90" s="135"/>
      <c r="H90" s="136"/>
    </row>
    <row r="91" spans="1:8" x14ac:dyDescent="0.2">
      <c r="A91" s="134"/>
      <c r="B91" s="135"/>
      <c r="C91" s="135"/>
      <c r="D91" s="135"/>
      <c r="E91" s="135"/>
      <c r="F91" s="135"/>
      <c r="G91" s="135"/>
      <c r="H91" s="136"/>
    </row>
    <row r="92" spans="1:8" x14ac:dyDescent="0.2">
      <c r="A92" s="134"/>
      <c r="B92" s="135"/>
      <c r="C92" s="135"/>
      <c r="D92" s="135"/>
      <c r="E92" s="135"/>
      <c r="F92" s="135"/>
      <c r="G92" s="135"/>
      <c r="H92" s="136"/>
    </row>
    <row r="93" spans="1:8" x14ac:dyDescent="0.2">
      <c r="A93" s="138"/>
      <c r="B93" s="72"/>
      <c r="C93" s="139"/>
      <c r="D93" s="137"/>
      <c r="E93" s="137"/>
      <c r="F93" s="137"/>
      <c r="G93" s="137"/>
      <c r="H93" s="137"/>
    </row>
    <row r="94" spans="1:8" x14ac:dyDescent="0.2">
      <c r="A94" s="138"/>
      <c r="B94" s="72"/>
      <c r="C94" s="139"/>
      <c r="D94" s="137"/>
      <c r="E94" s="137"/>
      <c r="F94" s="137"/>
      <c r="G94" s="137"/>
      <c r="H94" s="137"/>
    </row>
    <row r="95" spans="1:8" x14ac:dyDescent="0.2">
      <c r="A95" s="138"/>
      <c r="B95" s="72"/>
      <c r="C95" s="139"/>
      <c r="D95" s="137"/>
      <c r="E95" s="137"/>
      <c r="F95" s="137"/>
      <c r="G95" s="137"/>
      <c r="H95" s="137"/>
    </row>
    <row r="96" spans="1:8" x14ac:dyDescent="0.2">
      <c r="A96" s="138"/>
      <c r="B96" s="72"/>
      <c r="C96" s="139"/>
      <c r="D96" s="137"/>
      <c r="E96" s="137"/>
      <c r="F96" s="137"/>
      <c r="G96" s="137"/>
      <c r="H96" s="137"/>
    </row>
    <row r="97" spans="1:8" x14ac:dyDescent="0.2">
      <c r="A97" s="138"/>
      <c r="B97" s="72"/>
      <c r="C97" s="139"/>
      <c r="D97" s="137"/>
      <c r="E97" s="137"/>
      <c r="F97" s="137"/>
      <c r="G97" s="137"/>
      <c r="H97" s="137"/>
    </row>
    <row r="98" spans="1:8" x14ac:dyDescent="0.2">
      <c r="A98" s="138"/>
      <c r="B98" s="72"/>
      <c r="C98" s="139"/>
      <c r="D98" s="137"/>
      <c r="E98" s="137"/>
      <c r="F98" s="137"/>
      <c r="G98" s="137"/>
      <c r="H98" s="137"/>
    </row>
    <row r="99" spans="1:8" x14ac:dyDescent="0.2">
      <c r="A99" s="138"/>
      <c r="B99" s="72"/>
      <c r="C99" s="139"/>
      <c r="D99" s="137"/>
      <c r="E99" s="137"/>
      <c r="F99" s="137"/>
      <c r="G99" s="137"/>
      <c r="H99" s="137"/>
    </row>
    <row r="100" spans="1:8" x14ac:dyDescent="0.2">
      <c r="A100" s="138"/>
      <c r="B100" s="72"/>
      <c r="C100" s="139"/>
      <c r="D100" s="137"/>
      <c r="E100" s="137"/>
      <c r="F100" s="137"/>
      <c r="G100" s="137"/>
      <c r="H100" s="137"/>
    </row>
    <row r="101" spans="1:8" x14ac:dyDescent="0.2">
      <c r="A101" s="138"/>
      <c r="B101" s="72"/>
      <c r="C101" s="139"/>
      <c r="D101" s="137"/>
      <c r="E101" s="137"/>
      <c r="F101" s="137"/>
      <c r="G101" s="137"/>
      <c r="H101" s="137"/>
    </row>
    <row r="102" spans="1:8" x14ac:dyDescent="0.2">
      <c r="A102" s="138"/>
      <c r="B102" s="72"/>
      <c r="C102" s="139"/>
      <c r="D102" s="137"/>
      <c r="E102" s="137"/>
      <c r="F102" s="137"/>
      <c r="G102" s="137"/>
      <c r="H102" s="137"/>
    </row>
    <row r="103" spans="1:8" x14ac:dyDescent="0.2">
      <c r="A103" s="138"/>
      <c r="B103" s="72"/>
      <c r="C103" s="139"/>
      <c r="D103" s="137"/>
      <c r="E103" s="137"/>
      <c r="F103" s="137"/>
      <c r="G103" s="137"/>
      <c r="H103" s="137"/>
    </row>
    <row r="104" spans="1:8" x14ac:dyDescent="0.2">
      <c r="A104" s="138"/>
      <c r="B104" s="72"/>
      <c r="C104" s="139"/>
      <c r="D104" s="137"/>
      <c r="E104" s="137"/>
      <c r="F104" s="137"/>
      <c r="G104" s="137"/>
      <c r="H104" s="137"/>
    </row>
    <row r="105" spans="1:8" x14ac:dyDescent="0.2">
      <c r="A105" s="138"/>
      <c r="B105" s="72"/>
      <c r="C105" s="139"/>
      <c r="D105" s="137"/>
      <c r="E105" s="137"/>
      <c r="F105" s="137"/>
      <c r="G105" s="137"/>
      <c r="H105" s="137"/>
    </row>
    <row r="106" spans="1:8" x14ac:dyDescent="0.2">
      <c r="A106" s="138"/>
      <c r="B106" s="72"/>
      <c r="C106" s="139"/>
      <c r="D106" s="137"/>
      <c r="E106" s="137"/>
      <c r="F106" s="137"/>
      <c r="G106" s="137"/>
      <c r="H106" s="137"/>
    </row>
    <row r="107" spans="1:8" x14ac:dyDescent="0.2">
      <c r="A107" s="138"/>
      <c r="B107" s="72"/>
      <c r="C107" s="139"/>
      <c r="D107" s="137"/>
      <c r="E107" s="137"/>
      <c r="F107" s="137"/>
      <c r="G107" s="137"/>
      <c r="H107" s="137"/>
    </row>
    <row r="108" spans="1:8" x14ac:dyDescent="0.2">
      <c r="A108" s="138"/>
      <c r="B108" s="72"/>
      <c r="C108" s="139"/>
      <c r="D108" s="137"/>
      <c r="E108" s="137"/>
      <c r="F108" s="137"/>
      <c r="G108" s="137"/>
      <c r="H108" s="137"/>
    </row>
    <row r="109" spans="1:8" x14ac:dyDescent="0.2">
      <c r="A109" s="138"/>
      <c r="B109" s="72"/>
      <c r="C109" s="139"/>
      <c r="D109" s="137"/>
      <c r="E109" s="137"/>
      <c r="F109" s="137"/>
      <c r="G109" s="137"/>
      <c r="H109" s="137"/>
    </row>
    <row r="110" spans="1:8" x14ac:dyDescent="0.2">
      <c r="A110" s="138"/>
      <c r="B110" s="72"/>
      <c r="C110" s="139"/>
      <c r="D110" s="137"/>
      <c r="E110" s="137"/>
      <c r="F110" s="137"/>
      <c r="G110" s="137"/>
      <c r="H110" s="137"/>
    </row>
    <row r="111" spans="1:8" x14ac:dyDescent="0.2">
      <c r="A111" s="138"/>
      <c r="B111" s="72"/>
      <c r="C111" s="139"/>
      <c r="D111" s="137"/>
      <c r="E111" s="137"/>
      <c r="F111" s="137"/>
      <c r="G111" s="137"/>
      <c r="H111" s="137"/>
    </row>
    <row r="112" spans="1:8" x14ac:dyDescent="0.2">
      <c r="A112" s="138"/>
      <c r="B112" s="72"/>
      <c r="C112" s="139"/>
      <c r="D112" s="137"/>
      <c r="E112" s="137"/>
      <c r="F112" s="137"/>
      <c r="G112" s="137"/>
      <c r="H112" s="137"/>
    </row>
    <row r="113" spans="1:8" x14ac:dyDescent="0.2">
      <c r="A113" s="138"/>
      <c r="B113" s="72"/>
      <c r="C113" s="139"/>
      <c r="D113" s="137"/>
      <c r="E113" s="137"/>
      <c r="F113" s="137"/>
      <c r="G113" s="137"/>
      <c r="H113" s="137"/>
    </row>
    <row r="114" spans="1:8" x14ac:dyDescent="0.2">
      <c r="A114" s="138"/>
      <c r="B114" s="72"/>
      <c r="C114" s="139"/>
      <c r="D114" s="137"/>
      <c r="E114" s="137"/>
      <c r="F114" s="137"/>
      <c r="G114" s="137"/>
      <c r="H114" s="137"/>
    </row>
    <row r="115" spans="1:8" x14ac:dyDescent="0.2">
      <c r="A115" s="138"/>
      <c r="B115" s="72"/>
      <c r="C115" s="139"/>
      <c r="D115" s="137"/>
      <c r="E115" s="137"/>
      <c r="F115" s="137"/>
      <c r="G115" s="137"/>
      <c r="H115" s="137"/>
    </row>
    <row r="116" spans="1:8" x14ac:dyDescent="0.2">
      <c r="A116" s="138"/>
      <c r="B116" s="72"/>
      <c r="C116" s="139"/>
      <c r="D116" s="137"/>
      <c r="E116" s="137"/>
      <c r="F116" s="137"/>
      <c r="G116" s="137"/>
      <c r="H116" s="137"/>
    </row>
    <row r="117" spans="1:8" x14ac:dyDescent="0.2">
      <c r="A117" s="138"/>
      <c r="B117" s="72"/>
      <c r="C117" s="139"/>
      <c r="D117" s="137"/>
      <c r="E117" s="137"/>
      <c r="F117" s="137"/>
      <c r="G117" s="137"/>
      <c r="H117" s="137"/>
    </row>
    <row r="118" spans="1:8" x14ac:dyDescent="0.2">
      <c r="A118" s="138"/>
      <c r="B118" s="72"/>
      <c r="C118" s="139"/>
      <c r="D118" s="137"/>
      <c r="E118" s="137"/>
      <c r="F118" s="137"/>
      <c r="G118" s="137"/>
      <c r="H118" s="137"/>
    </row>
    <row r="119" spans="1:8" x14ac:dyDescent="0.2">
      <c r="A119" s="138"/>
      <c r="B119" s="72"/>
      <c r="C119" s="139"/>
      <c r="D119" s="137"/>
      <c r="E119" s="137"/>
      <c r="F119" s="137"/>
      <c r="G119" s="137"/>
      <c r="H119" s="137"/>
    </row>
    <row r="120" spans="1:8" x14ac:dyDescent="0.2">
      <c r="A120" s="138"/>
      <c r="B120" s="72"/>
      <c r="C120" s="139"/>
      <c r="D120" s="137"/>
      <c r="E120" s="137"/>
      <c r="F120" s="137"/>
      <c r="G120" s="137"/>
      <c r="H120" s="137"/>
    </row>
    <row r="121" spans="1:8" x14ac:dyDescent="0.2">
      <c r="A121" s="138"/>
      <c r="B121" s="72"/>
      <c r="C121" s="139"/>
      <c r="D121" s="137"/>
      <c r="E121" s="137"/>
      <c r="F121" s="137"/>
      <c r="G121" s="137"/>
      <c r="H121" s="137"/>
    </row>
  </sheetData>
  <mergeCells count="3">
    <mergeCell ref="B76:G76"/>
    <mergeCell ref="B13:G13"/>
    <mergeCell ref="A5:H5"/>
  </mergeCells>
  <phoneticPr fontId="0" type="noConversion"/>
  <pageMargins left="0.98425196850393704" right="0.19685039370078741" top="0.39370078740157483" bottom="0.39370078740157483" header="0.15748031496062992" footer="0.31496062992125984"/>
  <pageSetup paperSize="9" scale="79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5" workbookViewId="0">
      <selection activeCell="E31" sqref="E31"/>
    </sheetView>
  </sheetViews>
  <sheetFormatPr defaultRowHeight="14.25" x14ac:dyDescent="0.2"/>
  <cols>
    <col min="1" max="1" width="10.7109375" style="103" customWidth="1"/>
    <col min="2" max="2" width="25" style="103" customWidth="1"/>
    <col min="3" max="3" width="61.5703125" style="103" customWidth="1"/>
    <col min="4" max="5" width="9.140625" style="103"/>
    <col min="6" max="6" width="24.28515625" style="103" customWidth="1"/>
    <col min="7" max="7" width="49.140625" style="103" customWidth="1"/>
    <col min="8" max="16384" width="9.140625" style="103"/>
  </cols>
  <sheetData>
    <row r="1" spans="1:7" ht="15" x14ac:dyDescent="0.25">
      <c r="C1" s="104" t="s">
        <v>80</v>
      </c>
    </row>
    <row r="2" spans="1:7" x14ac:dyDescent="0.2">
      <c r="C2" s="11" t="s">
        <v>155</v>
      </c>
    </row>
    <row r="3" spans="1:7" x14ac:dyDescent="0.2">
      <c r="C3" s="11" t="s">
        <v>56</v>
      </c>
    </row>
    <row r="4" spans="1:7" x14ac:dyDescent="0.2">
      <c r="C4" s="17" t="s">
        <v>209</v>
      </c>
    </row>
    <row r="5" spans="1:7" ht="7.5" customHeight="1" x14ac:dyDescent="0.2">
      <c r="C5" s="17"/>
    </row>
    <row r="6" spans="1:7" ht="15" x14ac:dyDescent="0.25">
      <c r="B6" s="205" t="s">
        <v>299</v>
      </c>
    </row>
    <row r="7" spans="1:7" ht="8.25" customHeight="1" x14ac:dyDescent="0.2"/>
    <row r="8" spans="1:7" hidden="1" x14ac:dyDescent="0.2"/>
    <row r="9" spans="1:7" ht="29.25" customHeight="1" x14ac:dyDescent="0.2">
      <c r="A9" s="415" t="s">
        <v>189</v>
      </c>
      <c r="B9" s="415"/>
      <c r="C9" s="416" t="s">
        <v>76</v>
      </c>
    </row>
    <row r="10" spans="1:7" s="105" customFormat="1" ht="37.9" customHeight="1" x14ac:dyDescent="0.2">
      <c r="A10" s="217" t="s">
        <v>190</v>
      </c>
      <c r="B10" s="194" t="s">
        <v>191</v>
      </c>
      <c r="C10" s="417"/>
    </row>
    <row r="11" spans="1:7" ht="28.5" customHeight="1" x14ac:dyDescent="0.25">
      <c r="A11" s="418" t="s">
        <v>217</v>
      </c>
      <c r="B11" s="419"/>
      <c r="C11" s="420"/>
    </row>
    <row r="12" spans="1:7" ht="49.5" customHeight="1" x14ac:dyDescent="0.2">
      <c r="A12" s="206" t="s">
        <v>81</v>
      </c>
      <c r="B12" s="308" t="s">
        <v>192</v>
      </c>
      <c r="C12" s="85" t="s">
        <v>116</v>
      </c>
      <c r="F12" s="309"/>
      <c r="G12" s="310"/>
    </row>
    <row r="13" spans="1:7" ht="50.25" customHeight="1" x14ac:dyDescent="0.2">
      <c r="A13" s="206" t="s">
        <v>81</v>
      </c>
      <c r="B13" s="207" t="s">
        <v>193</v>
      </c>
      <c r="C13" s="85" t="s">
        <v>116</v>
      </c>
      <c r="F13" s="311"/>
      <c r="G13" s="310"/>
    </row>
    <row r="14" spans="1:7" ht="51.75" customHeight="1" x14ac:dyDescent="0.2">
      <c r="A14" s="194">
        <v>734</v>
      </c>
      <c r="B14" s="238" t="s">
        <v>203</v>
      </c>
      <c r="C14" s="83" t="s">
        <v>204</v>
      </c>
      <c r="F14" s="305"/>
      <c r="G14" s="134"/>
    </row>
    <row r="15" spans="1:7" ht="25.5" customHeight="1" x14ac:dyDescent="0.2">
      <c r="A15" s="35">
        <v>734</v>
      </c>
      <c r="B15" s="277" t="s">
        <v>315</v>
      </c>
      <c r="C15" s="278" t="s">
        <v>316</v>
      </c>
      <c r="F15" s="276"/>
      <c r="G15" s="134"/>
    </row>
    <row r="16" spans="1:7" ht="36.75" customHeight="1" x14ac:dyDescent="0.2">
      <c r="A16" s="243">
        <v>734</v>
      </c>
      <c r="B16" s="306" t="s">
        <v>150</v>
      </c>
      <c r="C16" s="83" t="s">
        <v>213</v>
      </c>
      <c r="F16" s="276"/>
      <c r="G16" s="298"/>
    </row>
    <row r="17" spans="1:8" ht="27" customHeight="1" x14ac:dyDescent="0.2">
      <c r="A17" s="206" t="s">
        <v>81</v>
      </c>
      <c r="B17" s="255" t="s">
        <v>207</v>
      </c>
      <c r="C17" s="84" t="s">
        <v>206</v>
      </c>
      <c r="F17" s="312"/>
      <c r="G17" s="313"/>
    </row>
    <row r="18" spans="1:8" ht="80.45" customHeight="1" x14ac:dyDescent="0.2">
      <c r="A18" s="208">
        <v>734</v>
      </c>
      <c r="B18" s="256" t="s">
        <v>208</v>
      </c>
      <c r="C18" s="188" t="s">
        <v>214</v>
      </c>
      <c r="F18" s="314"/>
      <c r="G18" s="315"/>
    </row>
    <row r="19" spans="1:8" ht="38.25" customHeight="1" x14ac:dyDescent="0.2">
      <c r="A19" s="293">
        <v>734</v>
      </c>
      <c r="B19" s="256" t="s">
        <v>329</v>
      </c>
      <c r="C19" s="234" t="s">
        <v>328</v>
      </c>
      <c r="E19" s="295"/>
      <c r="F19" s="314"/>
      <c r="G19" s="274"/>
    </row>
    <row r="20" spans="1:8" ht="38.25" customHeight="1" x14ac:dyDescent="0.2">
      <c r="A20" s="208">
        <v>734</v>
      </c>
      <c r="B20" s="265" t="s">
        <v>312</v>
      </c>
      <c r="C20" s="264" t="s">
        <v>313</v>
      </c>
      <c r="F20" s="316"/>
      <c r="G20" s="317"/>
    </row>
    <row r="21" spans="1:8" ht="18.75" customHeight="1" x14ac:dyDescent="0.2">
      <c r="A21" s="284" t="s">
        <v>81</v>
      </c>
      <c r="B21" s="257" t="s">
        <v>194</v>
      </c>
      <c r="C21" s="209" t="s">
        <v>195</v>
      </c>
      <c r="F21" s="312"/>
      <c r="G21" s="318"/>
    </row>
    <row r="22" spans="1:8" ht="21" customHeight="1" x14ac:dyDescent="0.2">
      <c r="A22" s="285" t="s">
        <v>81</v>
      </c>
      <c r="B22" s="258" t="s">
        <v>296</v>
      </c>
      <c r="C22" s="245" t="s">
        <v>297</v>
      </c>
      <c r="F22" s="319"/>
      <c r="G22" s="320"/>
    </row>
    <row r="23" spans="1:8" ht="25.9" customHeight="1" x14ac:dyDescent="0.2">
      <c r="A23" s="206" t="s">
        <v>81</v>
      </c>
      <c r="B23" s="259" t="s">
        <v>198</v>
      </c>
      <c r="C23" s="83" t="s">
        <v>112</v>
      </c>
      <c r="F23" s="321"/>
      <c r="G23" s="134"/>
    </row>
    <row r="24" spans="1:8" ht="27" customHeight="1" x14ac:dyDescent="0.2">
      <c r="A24" s="206" t="s">
        <v>81</v>
      </c>
      <c r="B24" s="243" t="s">
        <v>287</v>
      </c>
      <c r="C24" s="83" t="s">
        <v>288</v>
      </c>
      <c r="F24" s="276"/>
      <c r="G24" s="310"/>
    </row>
    <row r="25" spans="1:8" ht="29.25" customHeight="1" x14ac:dyDescent="0.2">
      <c r="A25" s="206" t="s">
        <v>81</v>
      </c>
      <c r="B25" s="260" t="s">
        <v>307</v>
      </c>
      <c r="C25" s="34" t="s">
        <v>367</v>
      </c>
      <c r="F25" s="276"/>
      <c r="G25" s="134"/>
    </row>
    <row r="26" spans="1:8" ht="39" customHeight="1" x14ac:dyDescent="0.2">
      <c r="A26" s="206" t="s">
        <v>81</v>
      </c>
      <c r="B26" s="260" t="s">
        <v>201</v>
      </c>
      <c r="C26" s="34" t="s">
        <v>202</v>
      </c>
      <c r="F26" s="276"/>
      <c r="G26" s="134"/>
    </row>
    <row r="27" spans="1:8" ht="22.5" customHeight="1" x14ac:dyDescent="0.2">
      <c r="A27" s="206" t="s">
        <v>81</v>
      </c>
      <c r="B27" s="238" t="s">
        <v>113</v>
      </c>
      <c r="C27" s="85" t="s">
        <v>129</v>
      </c>
      <c r="F27" s="322"/>
      <c r="G27" s="323"/>
    </row>
    <row r="28" spans="1:8" ht="36.75" customHeight="1" x14ac:dyDescent="0.2">
      <c r="A28" s="194">
        <v>734</v>
      </c>
      <c r="B28" s="238" t="s">
        <v>98</v>
      </c>
      <c r="C28" s="83" t="s">
        <v>199</v>
      </c>
      <c r="F28" s="276"/>
      <c r="G28" s="324"/>
    </row>
    <row r="29" spans="1:8" ht="27" customHeight="1" x14ac:dyDescent="0.2">
      <c r="A29" s="194">
        <v>734</v>
      </c>
      <c r="B29" s="238" t="s">
        <v>141</v>
      </c>
      <c r="C29" s="83" t="s">
        <v>143</v>
      </c>
      <c r="F29" s="314"/>
      <c r="G29" s="231"/>
    </row>
    <row r="30" spans="1:8" ht="20.25" customHeight="1" x14ac:dyDescent="0.2">
      <c r="A30" s="208">
        <v>734</v>
      </c>
      <c r="B30" s="294" t="s">
        <v>336</v>
      </c>
      <c r="C30" s="210" t="s">
        <v>337</v>
      </c>
      <c r="F30" s="314"/>
      <c r="G30" s="231"/>
    </row>
    <row r="31" spans="1:8" ht="63.75" customHeight="1" x14ac:dyDescent="0.2">
      <c r="A31" s="194">
        <v>734</v>
      </c>
      <c r="B31" s="238" t="s">
        <v>200</v>
      </c>
      <c r="C31" s="211" t="s">
        <v>366</v>
      </c>
      <c r="F31" s="312"/>
      <c r="G31" s="231"/>
    </row>
    <row r="32" spans="1:8" ht="38.25" customHeight="1" x14ac:dyDescent="0.2">
      <c r="A32" s="232">
        <v>734</v>
      </c>
      <c r="B32" s="255" t="s">
        <v>196</v>
      </c>
      <c r="C32" s="34" t="s">
        <v>197</v>
      </c>
      <c r="D32" s="231"/>
      <c r="E32" s="231"/>
      <c r="F32" s="305"/>
      <c r="G32" s="134"/>
      <c r="H32" s="213"/>
    </row>
    <row r="33" spans="1:8" x14ac:dyDescent="0.2">
      <c r="A33" s="212"/>
      <c r="B33" s="212"/>
      <c r="C33" s="212"/>
      <c r="D33" s="213" t="s">
        <v>205</v>
      </c>
      <c r="E33" s="213"/>
      <c r="F33" s="213"/>
      <c r="G33" s="213"/>
      <c r="H33" s="213"/>
    </row>
    <row r="34" spans="1:8" x14ac:dyDescent="0.2">
      <c r="A34" s="212"/>
      <c r="B34" s="212"/>
      <c r="C34" s="212"/>
    </row>
    <row r="35" spans="1:8" x14ac:dyDescent="0.2">
      <c r="A35" s="212"/>
      <c r="B35" s="212"/>
      <c r="C35" s="212"/>
    </row>
    <row r="36" spans="1:8" x14ac:dyDescent="0.2">
      <c r="A36" s="213"/>
      <c r="B36" s="213"/>
      <c r="C36" s="213"/>
    </row>
    <row r="37" spans="1:8" x14ac:dyDescent="0.2">
      <c r="A37" s="213"/>
      <c r="B37" s="213"/>
      <c r="C37" s="213"/>
    </row>
    <row r="38" spans="1:8" x14ac:dyDescent="0.2">
      <c r="A38" s="213"/>
      <c r="B38" s="213"/>
      <c r="C38" s="213"/>
    </row>
    <row r="39" spans="1:8" x14ac:dyDescent="0.2">
      <c r="A39" s="213"/>
      <c r="B39" s="213"/>
      <c r="C39" s="213"/>
    </row>
    <row r="40" spans="1:8" x14ac:dyDescent="0.2">
      <c r="A40" s="213"/>
      <c r="B40" s="213"/>
      <c r="C40" s="213"/>
    </row>
    <row r="41" spans="1:8" x14ac:dyDescent="0.2">
      <c r="A41" s="213"/>
      <c r="B41" s="213"/>
      <c r="C41" s="213"/>
    </row>
  </sheetData>
  <mergeCells count="3">
    <mergeCell ref="A9:B9"/>
    <mergeCell ref="C9:C10"/>
    <mergeCell ref="A11:C11"/>
  </mergeCells>
  <phoneticPr fontId="5" type="noConversion"/>
  <pageMargins left="1.1811023622047245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9" sqref="E9"/>
    </sheetView>
  </sheetViews>
  <sheetFormatPr defaultRowHeight="12.75" x14ac:dyDescent="0.2"/>
  <cols>
    <col min="1" max="1" width="10.5703125" customWidth="1"/>
    <col min="2" max="2" width="28.42578125" customWidth="1"/>
    <col min="3" max="3" width="55.28515625" customWidth="1"/>
  </cols>
  <sheetData>
    <row r="1" spans="1:3" ht="15" x14ac:dyDescent="0.25">
      <c r="A1" s="103"/>
      <c r="B1" s="103"/>
      <c r="C1" s="104" t="s">
        <v>210</v>
      </c>
    </row>
    <row r="2" spans="1:3" ht="14.25" x14ac:dyDescent="0.2">
      <c r="A2" s="103"/>
      <c r="B2" s="103"/>
      <c r="C2" s="11" t="s">
        <v>155</v>
      </c>
    </row>
    <row r="3" spans="1:3" ht="14.25" x14ac:dyDescent="0.2">
      <c r="A3" s="103"/>
      <c r="B3" s="103"/>
      <c r="C3" s="11" t="s">
        <v>56</v>
      </c>
    </row>
    <row r="4" spans="1:3" ht="14.25" x14ac:dyDescent="0.2">
      <c r="A4" s="103"/>
      <c r="B4" s="103"/>
      <c r="C4" s="17" t="s">
        <v>209</v>
      </c>
    </row>
    <row r="5" spans="1:3" ht="14.25" x14ac:dyDescent="0.2">
      <c r="A5" s="103"/>
      <c r="B5" s="103"/>
      <c r="C5" s="17"/>
    </row>
    <row r="6" spans="1:3" ht="42.75" customHeight="1" x14ac:dyDescent="0.25">
      <c r="A6" s="103"/>
      <c r="B6" s="421" t="s">
        <v>368</v>
      </c>
      <c r="C6" s="421"/>
    </row>
    <row r="7" spans="1:3" ht="14.25" x14ac:dyDescent="0.2">
      <c r="A7" s="103"/>
      <c r="B7" s="103"/>
      <c r="C7" s="103"/>
    </row>
    <row r="8" spans="1:3" ht="14.25" x14ac:dyDescent="0.2">
      <c r="A8" s="103"/>
      <c r="B8" s="103"/>
      <c r="C8" s="103"/>
    </row>
    <row r="9" spans="1:3" ht="27.75" customHeight="1" x14ac:dyDescent="0.2">
      <c r="A9" s="415" t="s">
        <v>189</v>
      </c>
      <c r="B9" s="415"/>
      <c r="C9" s="416" t="s">
        <v>76</v>
      </c>
    </row>
    <row r="10" spans="1:3" ht="48" x14ac:dyDescent="0.2">
      <c r="A10" s="307" t="s">
        <v>190</v>
      </c>
      <c r="B10" s="194" t="s">
        <v>191</v>
      </c>
      <c r="C10" s="417"/>
    </row>
    <row r="11" spans="1:3" ht="21.75" customHeight="1" x14ac:dyDescent="0.25">
      <c r="A11" s="418" t="s">
        <v>369</v>
      </c>
      <c r="B11" s="419"/>
      <c r="C11" s="420"/>
    </row>
    <row r="12" spans="1:3" ht="63.75" x14ac:dyDescent="0.2">
      <c r="A12" s="326" t="s">
        <v>370</v>
      </c>
      <c r="B12" s="325" t="s">
        <v>371</v>
      </c>
      <c r="C12" s="83" t="s">
        <v>94</v>
      </c>
    </row>
    <row r="13" spans="1:3" ht="38.25" x14ac:dyDescent="0.2">
      <c r="A13" s="326" t="s">
        <v>370</v>
      </c>
      <c r="B13" s="232" t="s">
        <v>372</v>
      </c>
      <c r="C13" s="83" t="s">
        <v>126</v>
      </c>
    </row>
    <row r="14" spans="1:3" x14ac:dyDescent="0.2">
      <c r="A14" s="327"/>
      <c r="B14" s="328"/>
      <c r="C14" s="134"/>
    </row>
    <row r="15" spans="1:3" x14ac:dyDescent="0.2">
      <c r="A15" s="327"/>
      <c r="B15" s="328"/>
      <c r="C15" s="134"/>
    </row>
    <row r="16" spans="1:3" x14ac:dyDescent="0.2">
      <c r="A16" s="327"/>
      <c r="B16" s="328"/>
      <c r="C16" s="134"/>
    </row>
    <row r="17" spans="1:3" x14ac:dyDescent="0.2">
      <c r="A17" s="327"/>
      <c r="B17" s="328"/>
      <c r="C17" s="134"/>
    </row>
  </sheetData>
  <mergeCells count="4">
    <mergeCell ref="A9:B9"/>
    <mergeCell ref="C9:C10"/>
    <mergeCell ref="A11:C11"/>
    <mergeCell ref="B6:C6"/>
  </mergeCells>
  <pageMargins left="0.70866141732283461" right="0.31496062992125984" top="0.3543307086614173" bottom="0.354330708661417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G22" sqref="G22"/>
    </sheetView>
  </sheetViews>
  <sheetFormatPr defaultRowHeight="12.75" x14ac:dyDescent="0.2"/>
  <cols>
    <col min="1" max="1" width="12.28515625" customWidth="1"/>
    <col min="2" max="2" width="29.5703125" customWidth="1"/>
    <col min="3" max="3" width="52.28515625" customWidth="1"/>
  </cols>
  <sheetData>
    <row r="1" spans="1:3" ht="15" x14ac:dyDescent="0.25">
      <c r="A1" s="103"/>
      <c r="B1" s="103"/>
      <c r="C1" s="104" t="s">
        <v>211</v>
      </c>
    </row>
    <row r="2" spans="1:3" ht="14.25" x14ac:dyDescent="0.2">
      <c r="A2" s="103"/>
      <c r="B2" s="103"/>
      <c r="C2" s="11" t="s">
        <v>155</v>
      </c>
    </row>
    <row r="3" spans="1:3" ht="14.25" x14ac:dyDescent="0.2">
      <c r="A3" s="103"/>
      <c r="B3" s="103"/>
      <c r="C3" s="11" t="s">
        <v>56</v>
      </c>
    </row>
    <row r="4" spans="1:3" ht="14.25" x14ac:dyDescent="0.2">
      <c r="A4" s="103"/>
      <c r="B4" s="103"/>
      <c r="C4" s="17" t="s">
        <v>209</v>
      </c>
    </row>
    <row r="5" spans="1:3" ht="12" customHeight="1" x14ac:dyDescent="0.2">
      <c r="A5" s="103"/>
      <c r="B5" s="103"/>
      <c r="C5" s="17"/>
    </row>
    <row r="6" spans="1:3" ht="45.75" customHeight="1" x14ac:dyDescent="0.25">
      <c r="A6" s="103"/>
      <c r="B6" s="421" t="s">
        <v>373</v>
      </c>
      <c r="C6" s="421"/>
    </row>
    <row r="7" spans="1:3" ht="14.25" x14ac:dyDescent="0.2">
      <c r="A7" s="103"/>
      <c r="B7" s="103"/>
      <c r="C7" s="103"/>
    </row>
    <row r="8" spans="1:3" ht="25.5" customHeight="1" x14ac:dyDescent="0.2">
      <c r="A8" s="415" t="s">
        <v>189</v>
      </c>
      <c r="B8" s="415"/>
      <c r="C8" s="416" t="s">
        <v>76</v>
      </c>
    </row>
    <row r="9" spans="1:3" ht="36" customHeight="1" x14ac:dyDescent="0.2">
      <c r="A9" s="307" t="s">
        <v>190</v>
      </c>
      <c r="B9" s="194" t="s">
        <v>191</v>
      </c>
      <c r="C9" s="417"/>
    </row>
    <row r="10" spans="1:3" ht="23.25" customHeight="1" x14ac:dyDescent="0.25">
      <c r="A10" s="418" t="s">
        <v>374</v>
      </c>
      <c r="B10" s="419"/>
      <c r="C10" s="420"/>
    </row>
    <row r="11" spans="1:3" ht="63" customHeight="1" x14ac:dyDescent="0.2">
      <c r="A11" s="326" t="s">
        <v>375</v>
      </c>
      <c r="B11" s="308" t="s">
        <v>392</v>
      </c>
      <c r="C11" s="195" t="s">
        <v>218</v>
      </c>
    </row>
    <row r="12" spans="1:3" ht="102.75" customHeight="1" x14ac:dyDescent="0.2">
      <c r="A12" s="330">
        <v>182</v>
      </c>
      <c r="B12" s="330" t="s">
        <v>393</v>
      </c>
      <c r="C12" s="83" t="s">
        <v>352</v>
      </c>
    </row>
    <row r="13" spans="1:3" ht="39" customHeight="1" x14ac:dyDescent="0.2">
      <c r="A13" s="330">
        <v>182</v>
      </c>
      <c r="B13" s="330" t="s">
        <v>391</v>
      </c>
      <c r="C13" s="83" t="s">
        <v>223</v>
      </c>
    </row>
    <row r="14" spans="1:3" ht="38.25" x14ac:dyDescent="0.2">
      <c r="A14" s="330">
        <v>182</v>
      </c>
      <c r="B14" s="330" t="s">
        <v>394</v>
      </c>
      <c r="C14" s="83" t="s">
        <v>342</v>
      </c>
    </row>
    <row r="15" spans="1:3" ht="51" x14ac:dyDescent="0.2">
      <c r="A15" s="330">
        <v>182</v>
      </c>
      <c r="B15" s="330" t="s">
        <v>395</v>
      </c>
      <c r="C15" s="83" t="s">
        <v>353</v>
      </c>
    </row>
    <row r="16" spans="1:3" ht="51" x14ac:dyDescent="0.2">
      <c r="A16" s="330">
        <v>182</v>
      </c>
      <c r="B16" s="330" t="s">
        <v>396</v>
      </c>
      <c r="C16" s="83" t="s">
        <v>343</v>
      </c>
    </row>
    <row r="17" spans="1:3" ht="51" x14ac:dyDescent="0.2">
      <c r="A17" s="330">
        <v>182</v>
      </c>
      <c r="B17" s="330" t="s">
        <v>397</v>
      </c>
      <c r="C17" s="83" t="s">
        <v>351</v>
      </c>
    </row>
    <row r="18" spans="1:3" x14ac:dyDescent="0.2">
      <c r="A18" s="330">
        <v>182</v>
      </c>
      <c r="B18" s="330" t="s">
        <v>398</v>
      </c>
      <c r="C18" s="83" t="s">
        <v>215</v>
      </c>
    </row>
    <row r="19" spans="1:3" ht="26.25" customHeight="1" x14ac:dyDescent="0.2">
      <c r="A19" s="330">
        <v>182</v>
      </c>
      <c r="B19" s="330" t="s">
        <v>399</v>
      </c>
      <c r="C19" s="83" t="s">
        <v>280</v>
      </c>
    </row>
    <row r="20" spans="1:3" ht="38.25" customHeight="1" x14ac:dyDescent="0.2">
      <c r="A20" s="330">
        <v>182</v>
      </c>
      <c r="B20" s="330" t="s">
        <v>400</v>
      </c>
      <c r="C20" s="83" t="s">
        <v>110</v>
      </c>
    </row>
    <row r="21" spans="1:3" ht="65.25" customHeight="1" x14ac:dyDescent="0.2">
      <c r="A21" s="330">
        <v>182</v>
      </c>
      <c r="B21" s="330" t="s">
        <v>401</v>
      </c>
      <c r="C21" s="83" t="s">
        <v>89</v>
      </c>
    </row>
    <row r="22" spans="1:3" ht="62.25" customHeight="1" x14ac:dyDescent="0.2">
      <c r="A22" s="330">
        <v>182</v>
      </c>
      <c r="B22" s="330" t="s">
        <v>402</v>
      </c>
      <c r="C22" s="83" t="s">
        <v>90</v>
      </c>
    </row>
    <row r="23" spans="1:3" x14ac:dyDescent="0.2">
      <c r="A23" s="329"/>
      <c r="B23" s="329"/>
    </row>
    <row r="24" spans="1:3" x14ac:dyDescent="0.2">
      <c r="A24" s="329"/>
      <c r="B24" s="329"/>
    </row>
  </sheetData>
  <mergeCells count="4">
    <mergeCell ref="B6:C6"/>
    <mergeCell ref="A8:B8"/>
    <mergeCell ref="C8:C9"/>
    <mergeCell ref="A10:C10"/>
  </mergeCells>
  <pageMargins left="0.70866141732283461" right="0.31496062992125984" top="0.3543307086614173" bottom="0.354330708661417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5" workbookViewId="0">
      <selection activeCell="E12" sqref="E12"/>
    </sheetView>
  </sheetViews>
  <sheetFormatPr defaultRowHeight="14.25" x14ac:dyDescent="0.2"/>
  <cols>
    <col min="1" max="1" width="22.7109375" style="103" customWidth="1"/>
    <col min="2" max="2" width="25" style="103" customWidth="1"/>
    <col min="3" max="3" width="61.5703125" style="103" customWidth="1"/>
    <col min="4" max="16384" width="9.140625" style="103"/>
  </cols>
  <sheetData>
    <row r="1" spans="1:3" ht="15" x14ac:dyDescent="0.25">
      <c r="C1" s="104" t="s">
        <v>427</v>
      </c>
    </row>
    <row r="2" spans="1:3" x14ac:dyDescent="0.2">
      <c r="C2" s="11" t="s">
        <v>155</v>
      </c>
    </row>
    <row r="3" spans="1:3" x14ac:dyDescent="0.2">
      <c r="C3" s="11" t="s">
        <v>56</v>
      </c>
    </row>
    <row r="4" spans="1:3" x14ac:dyDescent="0.2">
      <c r="C4" s="17" t="s">
        <v>209</v>
      </c>
    </row>
    <row r="5" spans="1:3" ht="9.75" customHeight="1" x14ac:dyDescent="0.2">
      <c r="C5" s="17"/>
    </row>
    <row r="6" spans="1:3" ht="47.25" customHeight="1" x14ac:dyDescent="0.25">
      <c r="A6" s="421" t="s">
        <v>303</v>
      </c>
      <c r="B6" s="421"/>
      <c r="C6" s="421"/>
    </row>
    <row r="7" spans="1:3" ht="12.75" customHeight="1" x14ac:dyDescent="0.2"/>
    <row r="8" spans="1:3" hidden="1" x14ac:dyDescent="0.2"/>
    <row r="9" spans="1:3" ht="29.25" customHeight="1" x14ac:dyDescent="0.2">
      <c r="A9" s="422" t="s">
        <v>189</v>
      </c>
      <c r="B9" s="422"/>
      <c r="C9" s="423" t="s">
        <v>302</v>
      </c>
    </row>
    <row r="10" spans="1:3" s="105" customFormat="1" ht="90" customHeight="1" x14ac:dyDescent="0.2">
      <c r="A10" s="249" t="s">
        <v>300</v>
      </c>
      <c r="B10" s="249" t="s">
        <v>301</v>
      </c>
      <c r="C10" s="423"/>
    </row>
    <row r="11" spans="1:3" ht="36.6" customHeight="1" x14ac:dyDescent="0.25">
      <c r="A11" s="418" t="s">
        <v>217</v>
      </c>
      <c r="B11" s="419"/>
      <c r="C11" s="420"/>
    </row>
    <row r="12" spans="1:3" ht="56.45" customHeight="1" x14ac:dyDescent="0.2">
      <c r="A12" s="206" t="s">
        <v>81</v>
      </c>
      <c r="B12" s="250" t="s">
        <v>304</v>
      </c>
      <c r="C12" s="251" t="s">
        <v>117</v>
      </c>
    </row>
    <row r="13" spans="1:3" ht="53.45" customHeight="1" x14ac:dyDescent="0.2">
      <c r="A13" s="206" t="s">
        <v>81</v>
      </c>
      <c r="B13" s="250" t="s">
        <v>305</v>
      </c>
      <c r="C13" s="251" t="s">
        <v>306</v>
      </c>
    </row>
    <row r="14" spans="1:3" x14ac:dyDescent="0.2">
      <c r="A14" s="213"/>
      <c r="B14" s="213"/>
      <c r="C14" s="213"/>
    </row>
  </sheetData>
  <mergeCells count="4">
    <mergeCell ref="A9:B9"/>
    <mergeCell ref="C9:C10"/>
    <mergeCell ref="A11:C11"/>
    <mergeCell ref="A6:C6"/>
  </mergeCells>
  <pageMargins left="0.98425196850393704" right="0.39370078740157483" top="0.59055118110236227" bottom="0.59055118110236227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9"/>
  <sheetViews>
    <sheetView zoomScale="115" workbookViewId="0">
      <selection activeCell="F14" sqref="F14"/>
    </sheetView>
  </sheetViews>
  <sheetFormatPr defaultRowHeight="15" x14ac:dyDescent="0.2"/>
  <cols>
    <col min="1" max="1" width="65" style="4" customWidth="1"/>
    <col min="2" max="2" width="7.7109375" style="2" customWidth="1"/>
    <col min="3" max="3" width="7.28515625" style="4" customWidth="1"/>
    <col min="4" max="4" width="13.140625" style="4" customWidth="1"/>
    <col min="5" max="5" width="9.140625" style="4"/>
    <col min="6" max="6" width="10.42578125" style="4" bestFit="1" customWidth="1"/>
    <col min="7" max="16384" width="9.140625" style="4"/>
  </cols>
  <sheetData>
    <row r="1" spans="1:5" ht="15.75" x14ac:dyDescent="0.25">
      <c r="A1" s="16"/>
      <c r="B1" s="126"/>
      <c r="C1" s="17"/>
      <c r="D1" s="39"/>
      <c r="E1" s="39" t="s">
        <v>461</v>
      </c>
    </row>
    <row r="2" spans="1:5" x14ac:dyDescent="0.2">
      <c r="A2" s="16"/>
      <c r="B2" s="126"/>
      <c r="C2" s="17"/>
      <c r="D2" s="17"/>
      <c r="E2" s="17" t="s">
        <v>155</v>
      </c>
    </row>
    <row r="3" spans="1:5" x14ac:dyDescent="0.2">
      <c r="A3" s="16"/>
      <c r="B3" s="126"/>
      <c r="C3" s="17"/>
      <c r="D3" s="17"/>
      <c r="E3" s="17" t="s">
        <v>56</v>
      </c>
    </row>
    <row r="4" spans="1:5" s="103" customFormat="1" ht="16.899999999999999" customHeight="1" x14ac:dyDescent="0.2">
      <c r="A4" s="16"/>
      <c r="B4" s="16"/>
      <c r="C4" s="16"/>
      <c r="D4" s="17"/>
      <c r="E4" s="17" t="s">
        <v>209</v>
      </c>
    </row>
    <row r="5" spans="1:5" ht="13.15" customHeight="1" x14ac:dyDescent="0.2">
      <c r="A5" s="16"/>
      <c r="B5" s="17"/>
      <c r="C5" s="17"/>
      <c r="D5" s="17"/>
    </row>
    <row r="6" spans="1:5" ht="33.6" customHeight="1" x14ac:dyDescent="0.25">
      <c r="A6" s="414" t="s">
        <v>462</v>
      </c>
      <c r="B6" s="414"/>
      <c r="C6" s="414"/>
      <c r="D6" s="414"/>
    </row>
    <row r="7" spans="1:5" ht="16.899999999999999" customHeight="1" x14ac:dyDescent="0.2">
      <c r="A7" s="16"/>
      <c r="B7" s="126"/>
      <c r="C7" s="126"/>
      <c r="D7" s="126" t="s">
        <v>37</v>
      </c>
    </row>
    <row r="8" spans="1:5" s="6" customFormat="1" ht="28.5" customHeight="1" x14ac:dyDescent="0.2">
      <c r="A8" s="94" t="s">
        <v>52</v>
      </c>
      <c r="B8" s="94" t="s">
        <v>77</v>
      </c>
      <c r="C8" s="94" t="s">
        <v>7</v>
      </c>
      <c r="D8" s="94" t="s">
        <v>456</v>
      </c>
      <c r="E8" s="350" t="s">
        <v>455</v>
      </c>
    </row>
    <row r="9" spans="1:5" ht="22.9" customHeight="1" x14ac:dyDescent="0.2">
      <c r="A9" s="73" t="str">
        <f>'12'!A16</f>
        <v>ОБЩЕГОСУДАРСТВЕННЫЕ ВОПРОСЫ</v>
      </c>
      <c r="B9" s="128" t="s">
        <v>9</v>
      </c>
      <c r="C9" s="128"/>
      <c r="D9" s="214">
        <f>'для расчета'!H99</f>
        <v>21426.244999999999</v>
      </c>
      <c r="E9" s="214">
        <f>'для расчета'!I99</f>
        <v>21686.244999999999</v>
      </c>
    </row>
    <row r="10" spans="1:5" ht="30.75" customHeight="1" x14ac:dyDescent="0.2">
      <c r="A10" s="129" t="str">
        <f>'12'!A17</f>
        <v>Функционирование высшего должностного лица субъекта Российской Федерации и органа местного самоуправления</v>
      </c>
      <c r="B10" s="128" t="s">
        <v>9</v>
      </c>
      <c r="C10" s="128" t="str">
        <f>'12'!D17</f>
        <v>02</v>
      </c>
      <c r="D10" s="214">
        <f>'для расчета'!H100</f>
        <v>1849.7</v>
      </c>
      <c r="E10" s="214">
        <f>'для расчета'!I100</f>
        <v>1849.7</v>
      </c>
    </row>
    <row r="11" spans="1:5" ht="45.75" customHeight="1" x14ac:dyDescent="0.2">
      <c r="A11" s="38" t="str">
        <f>'для расчета'!A110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1" s="144" t="s">
        <v>9</v>
      </c>
      <c r="C11" s="144" t="s">
        <v>26</v>
      </c>
      <c r="D11" s="214">
        <f>'для расчета'!H110</f>
        <v>0</v>
      </c>
      <c r="E11" s="214">
        <f>'для расчета'!I110</f>
        <v>180</v>
      </c>
    </row>
    <row r="12" spans="1:5" ht="42.75" customHeight="1" x14ac:dyDescent="0.2">
      <c r="A12" s="130" t="s">
        <v>103</v>
      </c>
      <c r="B12" s="128" t="s">
        <v>9</v>
      </c>
      <c r="C12" s="128" t="s">
        <v>21</v>
      </c>
      <c r="D12" s="214">
        <f>'для расчета'!H114</f>
        <v>19476.544999999998</v>
      </c>
      <c r="E12" s="214">
        <f>'для расчета'!I114</f>
        <v>19556.544999999998</v>
      </c>
    </row>
    <row r="13" spans="1:5" ht="25.5" customHeight="1" x14ac:dyDescent="0.2">
      <c r="A13" s="130" t="s">
        <v>27</v>
      </c>
      <c r="B13" s="128" t="s">
        <v>9</v>
      </c>
      <c r="C13" s="147">
        <v>11</v>
      </c>
      <c r="D13" s="214">
        <f>'для расчета'!H139</f>
        <v>100</v>
      </c>
      <c r="E13" s="214">
        <f>'для расчета'!I139</f>
        <v>100</v>
      </c>
    </row>
    <row r="14" spans="1:5" ht="28.5" customHeight="1" x14ac:dyDescent="0.2">
      <c r="A14" s="146" t="s">
        <v>84</v>
      </c>
      <c r="B14" s="144" t="s">
        <v>22</v>
      </c>
      <c r="C14" s="144"/>
      <c r="D14" s="214">
        <f>'для расчета'!H150</f>
        <v>463.3</v>
      </c>
      <c r="E14" s="214">
        <f>'для расчета'!I150</f>
        <v>463.3</v>
      </c>
    </row>
    <row r="15" spans="1:5" ht="28.5" customHeight="1" x14ac:dyDescent="0.2">
      <c r="A15" s="130" t="s">
        <v>101</v>
      </c>
      <c r="B15" s="128" t="s">
        <v>22</v>
      </c>
      <c r="C15" s="128" t="s">
        <v>26</v>
      </c>
      <c r="D15" s="214">
        <f>'для расчета'!H151</f>
        <v>463.3</v>
      </c>
      <c r="E15" s="214">
        <f>'для расчета'!I151</f>
        <v>463.3</v>
      </c>
    </row>
    <row r="16" spans="1:5" ht="28.5" customHeight="1" x14ac:dyDescent="0.2">
      <c r="A16" s="130" t="str">
        <f>'для расчета'!A162</f>
        <v>НАЦИОНАЛЬНАЯ ЭКОНОМИКА</v>
      </c>
      <c r="B16" s="128" t="str">
        <f>'для расчета'!C162</f>
        <v>04</v>
      </c>
      <c r="C16" s="128"/>
      <c r="D16" s="214">
        <f>'для расчета'!H162</f>
        <v>4870.5</v>
      </c>
      <c r="E16" s="214">
        <f>'для расчета'!I162</f>
        <v>5605.3330000000005</v>
      </c>
    </row>
    <row r="17" spans="1:6" ht="28.5" hidden="1" customHeight="1" x14ac:dyDescent="0.2">
      <c r="A17" s="130" t="str">
        <f>'для расчета'!A163</f>
        <v>ТРАНСПОРТ</v>
      </c>
      <c r="B17" s="128" t="str">
        <f>'для расчета'!C163</f>
        <v>04</v>
      </c>
      <c r="C17" s="128" t="str">
        <f>'для расчета'!D163</f>
        <v>08</v>
      </c>
      <c r="D17" s="214">
        <f>'для расчета'!H163</f>
        <v>0</v>
      </c>
      <c r="E17" s="214">
        <f>'для расчета'!I163</f>
        <v>0</v>
      </c>
    </row>
    <row r="18" spans="1:6" ht="28.5" customHeight="1" x14ac:dyDescent="0.2">
      <c r="A18" s="130" t="str">
        <f>'для расчета'!A169</f>
        <v>ДОРОЖНОЕ ХОЗЯЙСТВО (ДОРОЖНЫЕ ФОНДЫ)</v>
      </c>
      <c r="B18" s="128" t="str">
        <f>'для расчета'!C169</f>
        <v>04</v>
      </c>
      <c r="C18" s="128" t="str">
        <f>'для расчета'!D169</f>
        <v>09</v>
      </c>
      <c r="D18" s="214">
        <f>'для расчета'!H169</f>
        <v>4870.5</v>
      </c>
      <c r="E18" s="214">
        <f>'для расчета'!I169</f>
        <v>5605.3330000000005</v>
      </c>
    </row>
    <row r="19" spans="1:6" ht="28.5" hidden="1" customHeight="1" x14ac:dyDescent="0.2">
      <c r="A19" s="130" t="str">
        <f>'для расчета'!A182</f>
        <v>ДРУГИЕ ВОПРОСЫ В ОБЛАСТИ НАЦИОНАЛЬНОЙ ЭКОНОМИКИ</v>
      </c>
      <c r="B19" s="128" t="str">
        <f>'для расчета'!C182</f>
        <v>04</v>
      </c>
      <c r="C19" s="128" t="str">
        <f>'для расчета'!D182</f>
        <v>12</v>
      </c>
      <c r="D19" s="214">
        <f>'для расчета'!H182</f>
        <v>0</v>
      </c>
      <c r="E19" s="214">
        <f>'для расчета'!I182</f>
        <v>0</v>
      </c>
    </row>
    <row r="20" spans="1:6" ht="28.5" customHeight="1" x14ac:dyDescent="0.2">
      <c r="A20" s="73" t="s">
        <v>53</v>
      </c>
      <c r="B20" s="128" t="s">
        <v>25</v>
      </c>
      <c r="C20" s="128"/>
      <c r="D20" s="214">
        <f>'для расчета'!H193</f>
        <v>112.7</v>
      </c>
      <c r="E20" s="214">
        <f>'для расчета'!I193</f>
        <v>225.3</v>
      </c>
    </row>
    <row r="21" spans="1:6" ht="28.5" hidden="1" customHeight="1" x14ac:dyDescent="0.2">
      <c r="A21" s="73" t="s">
        <v>50</v>
      </c>
      <c r="B21" s="128" t="s">
        <v>25</v>
      </c>
      <c r="C21" s="128" t="s">
        <v>9</v>
      </c>
      <c r="D21" s="214">
        <f>'для расчета'!H194</f>
        <v>0</v>
      </c>
      <c r="E21" s="214">
        <f>'для расчета'!I194</f>
        <v>0</v>
      </c>
    </row>
    <row r="22" spans="1:6" ht="28.5" hidden="1" customHeight="1" x14ac:dyDescent="0.2">
      <c r="A22" s="73" t="s">
        <v>2</v>
      </c>
      <c r="B22" s="128" t="s">
        <v>25</v>
      </c>
      <c r="C22" s="128" t="s">
        <v>22</v>
      </c>
      <c r="D22" s="214">
        <f>'для расчета'!H213</f>
        <v>0</v>
      </c>
      <c r="E22" s="214">
        <f>'для расчета'!I213</f>
        <v>0</v>
      </c>
    </row>
    <row r="23" spans="1:6" ht="28.5" customHeight="1" x14ac:dyDescent="0.2">
      <c r="A23" s="73" t="s">
        <v>85</v>
      </c>
      <c r="B23" s="128" t="s">
        <v>25</v>
      </c>
      <c r="C23" s="128" t="s">
        <v>26</v>
      </c>
      <c r="D23" s="214">
        <f>'для расчета'!H219</f>
        <v>112.7</v>
      </c>
      <c r="E23" s="214">
        <f>'для расчета'!I219</f>
        <v>225.3</v>
      </c>
    </row>
    <row r="24" spans="1:6" ht="23.25" customHeight="1" x14ac:dyDescent="0.2">
      <c r="A24" s="73" t="str">
        <f>'для расчета'!A246</f>
        <v>СОЦИАЛЬНАЯ ПОЛИТИКА</v>
      </c>
      <c r="B24" s="128" t="str">
        <f>'для расчета'!C246</f>
        <v>10</v>
      </c>
      <c r="C24" s="128"/>
      <c r="D24" s="214">
        <f>'для расчета'!H246</f>
        <v>123.4</v>
      </c>
      <c r="E24" s="214">
        <f>'для расчета'!I246</f>
        <v>246.7</v>
      </c>
    </row>
    <row r="25" spans="1:6" ht="24.75" customHeight="1" x14ac:dyDescent="0.2">
      <c r="A25" s="73" t="str">
        <f>'для расчета'!A247</f>
        <v>Пенсионное обеспечение</v>
      </c>
      <c r="B25" s="128" t="str">
        <f>'для расчета'!C247</f>
        <v>10</v>
      </c>
      <c r="C25" s="128" t="str">
        <f>'для расчета'!D247</f>
        <v>01</v>
      </c>
      <c r="D25" s="214">
        <f>'для расчета'!H247</f>
        <v>123.4</v>
      </c>
      <c r="E25" s="214">
        <f>'для расчета'!I247</f>
        <v>246.7</v>
      </c>
    </row>
    <row r="26" spans="1:6" ht="46.5" hidden="1" customHeight="1" x14ac:dyDescent="0.2">
      <c r="A26" s="38" t="str">
        <f>'для расчета'!A239</f>
        <v>МЕЖБЮДЖЕТНЫЕ ТРАНСФЕРТЫ ОБЩЕГО ХАРАКТЕРА БЮДЖЕТАМ СУБЪЕКТОВ РОССИЙСКОЙ ФЕДЕРАЦИИ И МУНИЦИПАЛЬНЫХ ОБРАЗОВАНИЙ</v>
      </c>
      <c r="B26" s="147" t="str">
        <f>'для расчета'!C239</f>
        <v>14</v>
      </c>
      <c r="C26" s="147"/>
      <c r="D26" s="214">
        <f>'для расчета'!H239</f>
        <v>0</v>
      </c>
      <c r="E26" s="214">
        <f>'для расчета'!I239</f>
        <v>0</v>
      </c>
    </row>
    <row r="27" spans="1:6" ht="24" hidden="1" customHeight="1" x14ac:dyDescent="0.2">
      <c r="A27" s="38" t="str">
        <f>'для расчета'!A240</f>
        <v xml:space="preserve">ПРОЧИЕ МЕЖБЮДЖЕТНЫЕ ТРАНСФЕРТЫ ОБЩЕГО ХАРАКТЕРА </v>
      </c>
      <c r="B27" s="147" t="str">
        <f>'для расчета'!C240</f>
        <v>14</v>
      </c>
      <c r="C27" s="147" t="str">
        <f>'для расчета'!D240</f>
        <v>03</v>
      </c>
      <c r="D27" s="214">
        <f>'для расчета'!H240</f>
        <v>0</v>
      </c>
      <c r="E27" s="214">
        <f>'для расчета'!I240</f>
        <v>0</v>
      </c>
    </row>
    <row r="28" spans="1:6" ht="23.25" customHeight="1" x14ac:dyDescent="0.2">
      <c r="A28" s="73" t="s">
        <v>54</v>
      </c>
      <c r="B28" s="128" t="s">
        <v>23</v>
      </c>
      <c r="C28" s="128"/>
      <c r="D28" s="214">
        <f>'для расчета'!H255</f>
        <v>6805.4703999999992</v>
      </c>
      <c r="E28" s="214">
        <f>'для расчета'!I255</f>
        <v>6918.0703999999996</v>
      </c>
    </row>
    <row r="29" spans="1:6" ht="22.5" customHeight="1" x14ac:dyDescent="0.2">
      <c r="A29" s="130" t="s">
        <v>24</v>
      </c>
      <c r="B29" s="128" t="s">
        <v>23</v>
      </c>
      <c r="C29" s="128" t="s">
        <v>9</v>
      </c>
      <c r="D29" s="214">
        <f>D28</f>
        <v>6805.4703999999992</v>
      </c>
      <c r="E29" s="214">
        <f>E28</f>
        <v>6918.0703999999996</v>
      </c>
    </row>
    <row r="30" spans="1:6" ht="22.5" customHeight="1" x14ac:dyDescent="0.2">
      <c r="A30" s="145" t="str">
        <f>'для расчета'!A289</f>
        <v>ФИЗИЧЕСКАЯ КУЛЬТУРА И СПОРТ</v>
      </c>
      <c r="B30" s="144" t="s">
        <v>82</v>
      </c>
      <c r="C30" s="144"/>
      <c r="D30" s="214">
        <f>'для расчета'!H289</f>
        <v>4228.5</v>
      </c>
      <c r="E30" s="214">
        <f>'для расчета'!I289</f>
        <v>4405.5</v>
      </c>
    </row>
    <row r="31" spans="1:6" ht="22.5" customHeight="1" x14ac:dyDescent="0.2">
      <c r="A31" s="38" t="str">
        <f>'для расчета'!A290</f>
        <v>МАССОВЫЙ СПОРТ</v>
      </c>
      <c r="B31" s="144" t="s">
        <v>82</v>
      </c>
      <c r="C31" s="144" t="s">
        <v>22</v>
      </c>
      <c r="D31" s="214">
        <f>'для расчета'!H290</f>
        <v>4228.5</v>
      </c>
      <c r="E31" s="214">
        <f>'для расчета'!I290</f>
        <v>4405.5</v>
      </c>
    </row>
    <row r="32" spans="1:6" ht="25.5" customHeight="1" x14ac:dyDescent="0.25">
      <c r="A32" s="216" t="s">
        <v>55</v>
      </c>
      <c r="B32" s="220"/>
      <c r="C32" s="220"/>
      <c r="D32" s="189">
        <f>D9+D14+D20+D24+D26+D28+D30+D16</f>
        <v>38030.115399999995</v>
      </c>
      <c r="E32" s="189">
        <f>E9+E14+E20+E24+E26+E28+E30+E16</f>
        <v>39550.448399999994</v>
      </c>
      <c r="F32" s="95"/>
    </row>
    <row r="33" spans="1:4" x14ac:dyDescent="0.2">
      <c r="A33" s="95"/>
      <c r="B33" s="96"/>
      <c r="C33" s="95"/>
      <c r="D33" s="215"/>
    </row>
    <row r="34" spans="1:4" x14ac:dyDescent="0.2">
      <c r="B34" s="177"/>
      <c r="C34" s="137"/>
      <c r="D34" s="178"/>
    </row>
    <row r="35" spans="1:4" x14ac:dyDescent="0.2">
      <c r="B35" s="177"/>
      <c r="C35" s="178"/>
      <c r="D35" s="178"/>
    </row>
    <row r="36" spans="1:4" x14ac:dyDescent="0.2">
      <c r="B36" s="177"/>
      <c r="C36" s="178"/>
      <c r="D36" s="178"/>
    </row>
    <row r="37" spans="1:4" x14ac:dyDescent="0.2">
      <c r="B37" s="177"/>
      <c r="C37" s="178"/>
      <c r="D37" s="137"/>
    </row>
    <row r="38" spans="1:4" x14ac:dyDescent="0.2">
      <c r="B38" s="177"/>
      <c r="C38" s="178"/>
      <c r="D38" s="137"/>
    </row>
    <row r="39" spans="1:4" x14ac:dyDescent="0.2">
      <c r="B39" s="177"/>
      <c r="C39" s="137"/>
      <c r="D39" s="137"/>
    </row>
  </sheetData>
  <mergeCells count="1">
    <mergeCell ref="A6:D6"/>
  </mergeCells>
  <phoneticPr fontId="0" type="noConversion"/>
  <pageMargins left="1.1811023622047245" right="0.59055118110236227" top="0.59055118110236227" bottom="0.39370078740157483" header="0.51181102362204722" footer="0.51181102362204722"/>
  <pageSetup paperSize="9" scale="8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61"/>
  <sheetViews>
    <sheetView topLeftCell="A22" workbookViewId="0">
      <selection activeCell="G32" sqref="G32"/>
    </sheetView>
  </sheetViews>
  <sheetFormatPr defaultRowHeight="14.25" x14ac:dyDescent="0.2"/>
  <cols>
    <col min="1" max="1" width="57" style="16" customWidth="1"/>
    <col min="2" max="2" width="6" style="23" hidden="1" customWidth="1"/>
    <col min="3" max="3" width="3.5703125" style="16" customWidth="1"/>
    <col min="4" max="4" width="3.42578125" style="16" customWidth="1"/>
    <col min="5" max="5" width="10.140625" style="16" customWidth="1"/>
    <col min="6" max="6" width="4.28515625" style="16" customWidth="1"/>
    <col min="7" max="7" width="8.85546875" style="16" customWidth="1"/>
    <col min="8" max="8" width="9.42578125" style="16" customWidth="1"/>
    <col min="9" max="11" width="7.28515625" style="16" customWidth="1"/>
    <col min="12" max="12" width="11.140625" style="16" customWidth="1"/>
    <col min="13" max="13" width="11" style="16" customWidth="1"/>
    <col min="14" max="15" width="9" style="16" customWidth="1"/>
    <col min="16" max="16384" width="9.140625" style="16"/>
  </cols>
  <sheetData>
    <row r="1" spans="1:44" ht="15" x14ac:dyDescent="0.25">
      <c r="A1" s="110"/>
      <c r="B1" s="110"/>
      <c r="C1" s="110"/>
      <c r="D1" s="110"/>
      <c r="E1" s="110"/>
      <c r="F1" s="110"/>
      <c r="G1" s="39"/>
      <c r="H1" s="39" t="s">
        <v>464</v>
      </c>
    </row>
    <row r="2" spans="1:44" x14ac:dyDescent="0.2">
      <c r="A2" s="110"/>
      <c r="B2" s="110"/>
      <c r="C2" s="110"/>
      <c r="D2" s="110"/>
      <c r="E2" s="110"/>
      <c r="F2" s="110"/>
      <c r="G2" s="17"/>
      <c r="H2" s="17" t="s">
        <v>155</v>
      </c>
    </row>
    <row r="3" spans="1:44" x14ac:dyDescent="0.2">
      <c r="G3" s="17"/>
      <c r="H3" s="17" t="s">
        <v>56</v>
      </c>
    </row>
    <row r="4" spans="1:44" s="20" customFormat="1" ht="15" x14ac:dyDescent="0.25">
      <c r="A4" s="19"/>
      <c r="B4" s="12"/>
      <c r="C4" s="12"/>
      <c r="D4" s="10"/>
      <c r="E4" s="10"/>
      <c r="F4" s="10"/>
      <c r="G4" s="17"/>
      <c r="H4" s="17" t="s">
        <v>209</v>
      </c>
      <c r="I4" s="12"/>
      <c r="J4" s="12"/>
      <c r="K4" s="10"/>
      <c r="L4" s="10"/>
      <c r="M4" s="10"/>
      <c r="N4" s="10"/>
      <c r="O4" s="11"/>
      <c r="P4" s="11"/>
      <c r="Q4" s="11"/>
      <c r="R4" s="10"/>
      <c r="S4" s="10"/>
      <c r="T4" s="10"/>
      <c r="U4" s="10"/>
      <c r="W4" s="11"/>
      <c r="X4" s="11"/>
      <c r="Y4" s="11"/>
      <c r="Z4" s="11"/>
      <c r="AA4" s="11"/>
      <c r="AB4" s="11"/>
      <c r="AC4" s="11"/>
      <c r="AD4" s="12"/>
      <c r="AE4" s="12"/>
      <c r="AF4" s="12"/>
      <c r="AG4" s="11"/>
      <c r="AH4" s="11"/>
      <c r="AI4" s="11"/>
      <c r="AJ4" s="10"/>
      <c r="AM4" s="10"/>
      <c r="AN4" s="21"/>
      <c r="AO4" s="21"/>
      <c r="AP4" s="21"/>
      <c r="AQ4" s="22"/>
      <c r="AR4" s="21"/>
    </row>
    <row r="5" spans="1:44" s="24" customFormat="1" ht="9.75" customHeight="1" x14ac:dyDescent="0.2">
      <c r="B5" s="107"/>
      <c r="C5" s="108"/>
      <c r="D5" s="25"/>
      <c r="E5" s="25"/>
      <c r="F5" s="25"/>
      <c r="G5" s="25"/>
      <c r="H5" s="25"/>
      <c r="P5" s="109"/>
    </row>
    <row r="6" spans="1:44" s="24" customFormat="1" ht="42.75" customHeight="1" x14ac:dyDescent="0.25">
      <c r="A6" s="424" t="s">
        <v>463</v>
      </c>
      <c r="B6" s="424"/>
      <c r="C6" s="424"/>
      <c r="D6" s="424"/>
      <c r="E6" s="424"/>
      <c r="F6" s="424"/>
      <c r="G6" s="424"/>
      <c r="P6" s="109"/>
    </row>
    <row r="7" spans="1:44" s="24" customFormat="1" ht="14.25" customHeight="1" thickBot="1" x14ac:dyDescent="0.25">
      <c r="A7" s="49"/>
      <c r="B7" s="49"/>
      <c r="C7" s="49"/>
      <c r="D7" s="49"/>
      <c r="E7" s="49"/>
      <c r="F7" s="49"/>
      <c r="G7" s="8"/>
      <c r="P7" s="109"/>
    </row>
    <row r="8" spans="1:44" ht="15" thickBot="1" x14ac:dyDescent="0.25">
      <c r="A8" s="140" t="s">
        <v>8</v>
      </c>
      <c r="B8" s="266" t="s">
        <v>49</v>
      </c>
      <c r="C8" s="266" t="s">
        <v>3</v>
      </c>
      <c r="D8" s="266" t="s">
        <v>7</v>
      </c>
      <c r="E8" s="266" t="s">
        <v>38</v>
      </c>
      <c r="F8" s="266" t="s">
        <v>39</v>
      </c>
      <c r="G8" s="380" t="s">
        <v>456</v>
      </c>
      <c r="H8" s="380" t="s">
        <v>455</v>
      </c>
      <c r="I8" s="18"/>
      <c r="J8" s="18"/>
      <c r="K8" s="18"/>
      <c r="M8" s="18"/>
      <c r="N8" s="18"/>
      <c r="O8" s="18"/>
    </row>
    <row r="9" spans="1:44" ht="24.75" customHeight="1" x14ac:dyDescent="0.2">
      <c r="A9" s="83" t="str">
        <f>'12'!A14</f>
        <v>ВСЕГО РАСХОДОВ</v>
      </c>
      <c r="B9" s="83"/>
      <c r="C9" s="83"/>
      <c r="D9" s="83"/>
      <c r="E9" s="83"/>
      <c r="F9" s="83"/>
      <c r="G9" s="379">
        <f>'для расчета'!H97</f>
        <v>38030.115399999995</v>
      </c>
      <c r="H9" s="379">
        <f>'для расчета'!I97</f>
        <v>39550.448399999994</v>
      </c>
      <c r="I9" s="18"/>
      <c r="J9" s="18"/>
      <c r="K9" s="18"/>
      <c r="M9" s="18"/>
      <c r="N9" s="18"/>
      <c r="O9" s="18"/>
    </row>
    <row r="10" spans="1:44" ht="21.75" customHeight="1" x14ac:dyDescent="0.2">
      <c r="A10" s="83" t="str">
        <f>'12'!A16</f>
        <v>ОБЩЕГОСУДАРСТВЕННЫЕ ВОПРОСЫ</v>
      </c>
      <c r="B10" s="83">
        <f>'12'!B16</f>
        <v>734</v>
      </c>
      <c r="C10" s="378" t="str">
        <f>'12'!C16</f>
        <v>01</v>
      </c>
      <c r="D10" s="378" t="str">
        <f>'12'!D16</f>
        <v>00</v>
      </c>
      <c r="E10" s="378" t="str">
        <f>'12'!E16</f>
        <v>000 00 00</v>
      </c>
      <c r="F10" s="378" t="str">
        <f>'12'!F16</f>
        <v>000</v>
      </c>
      <c r="G10" s="379">
        <f>'12'!H16</f>
        <v>21426.244999999999</v>
      </c>
      <c r="H10" s="381">
        <f>'12'!I16</f>
        <v>21686.244999999999</v>
      </c>
      <c r="I10" s="18"/>
      <c r="J10" s="18"/>
      <c r="K10" s="18"/>
      <c r="M10" s="18"/>
      <c r="N10" s="18"/>
      <c r="O10" s="18"/>
    </row>
    <row r="11" spans="1:44" ht="29.25" customHeight="1" x14ac:dyDescent="0.2">
      <c r="A11" s="83" t="str">
        <f>'12'!A17</f>
        <v>Функционирование высшего должностного лица субъекта Российской Федерации и органа местного самоуправления</v>
      </c>
      <c r="B11" s="83">
        <f>'12'!B17</f>
        <v>734</v>
      </c>
      <c r="C11" s="378" t="str">
        <f>'12'!C17</f>
        <v>01</v>
      </c>
      <c r="D11" s="378" t="str">
        <f>'12'!D17</f>
        <v>02</v>
      </c>
      <c r="E11" s="378" t="str">
        <f>'12'!E17</f>
        <v>000 00 00</v>
      </c>
      <c r="F11" s="378" t="str">
        <f>'12'!F17</f>
        <v>000</v>
      </c>
      <c r="G11" s="379">
        <f>'12'!H17</f>
        <v>1849.7</v>
      </c>
      <c r="H11" s="381">
        <f>'12'!I17</f>
        <v>1849.7</v>
      </c>
      <c r="I11" s="18"/>
      <c r="J11" s="18"/>
      <c r="K11" s="18"/>
      <c r="M11" s="18"/>
      <c r="N11" s="18"/>
      <c r="O11" s="18"/>
    </row>
    <row r="12" spans="1:44" ht="29.25" customHeight="1" x14ac:dyDescent="0.2">
      <c r="A12" s="83" t="str">
        <f>'12'!A18</f>
        <v>ОБЕСПЕЧЕНИЕ ДЕЯТЕЛЬНОСТИ В СФЕРЕ УСТАНОВЛЕННЫХ ФУНКЦИЙ</v>
      </c>
      <c r="B12" s="83">
        <f>'12'!B18</f>
        <v>734</v>
      </c>
      <c r="C12" s="378" t="str">
        <f>'12'!C18</f>
        <v>01</v>
      </c>
      <c r="D12" s="378" t="str">
        <f>'12'!D18</f>
        <v>02</v>
      </c>
      <c r="E12" s="378" t="str">
        <f>'12'!E18</f>
        <v>91.1.60.01</v>
      </c>
      <c r="F12" s="378" t="str">
        <f>'12'!F18</f>
        <v>000</v>
      </c>
      <c r="G12" s="379">
        <f>'12'!H18</f>
        <v>1849.7</v>
      </c>
      <c r="H12" s="381">
        <f>'12'!I18</f>
        <v>1849.7</v>
      </c>
      <c r="I12" s="18"/>
      <c r="J12" s="18"/>
      <c r="K12" s="18"/>
      <c r="M12" s="18"/>
      <c r="N12" s="18"/>
      <c r="O12" s="18"/>
    </row>
    <row r="13" spans="1:44" ht="29.25" customHeight="1" x14ac:dyDescent="0.2">
      <c r="A13" s="83" t="str">
        <f>'12'!A19</f>
        <v>Фонд оплаты труда казенных учреждений и взносы по обязательному социальному страхованию</v>
      </c>
      <c r="B13" s="83">
        <f>'12'!B19</f>
        <v>734</v>
      </c>
      <c r="C13" s="378" t="str">
        <f>'12'!C19</f>
        <v>01</v>
      </c>
      <c r="D13" s="378" t="str">
        <f>'12'!D19</f>
        <v>02</v>
      </c>
      <c r="E13" s="378" t="str">
        <f>'12'!E19</f>
        <v>91.1.60.01</v>
      </c>
      <c r="F13" s="378" t="str">
        <f>'12'!F19</f>
        <v>111</v>
      </c>
      <c r="G13" s="379">
        <f>'12'!H19</f>
        <v>1849.7</v>
      </c>
      <c r="H13" s="381">
        <f>'12'!I19</f>
        <v>1849.7</v>
      </c>
      <c r="I13" s="18"/>
      <c r="J13" s="18"/>
      <c r="K13" s="18"/>
      <c r="M13" s="18"/>
      <c r="N13" s="18"/>
      <c r="O13" s="18"/>
    </row>
    <row r="14" spans="1:44" ht="39" customHeight="1" x14ac:dyDescent="0.2">
      <c r="A14" s="83" t="str">
        <f>'12'!A27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4" s="83">
        <f>'12'!B27</f>
        <v>734</v>
      </c>
      <c r="C14" s="378" t="str">
        <f>'12'!C27</f>
        <v>01</v>
      </c>
      <c r="D14" s="378" t="str">
        <f>'12'!D27</f>
        <v>03</v>
      </c>
      <c r="E14" s="378" t="str">
        <f>'12'!E27</f>
        <v>0000000</v>
      </c>
      <c r="F14" s="378" t="str">
        <f>'12'!F27</f>
        <v>000</v>
      </c>
      <c r="G14" s="379">
        <f>'12'!H27</f>
        <v>0</v>
      </c>
      <c r="H14" s="381">
        <f>'12'!I27</f>
        <v>180</v>
      </c>
    </row>
    <row r="15" spans="1:44" ht="30.75" customHeight="1" x14ac:dyDescent="0.2">
      <c r="A15" s="83" t="str">
        <f>'12'!A28</f>
        <v>ОБЕСПЕЧЕНИЕ ДЕЯТЕЛЬНОСТИ В СФЕРЕ УСТАНОВЛЕННЫХ ФУНКЦИЙ</v>
      </c>
      <c r="B15" s="83">
        <f>'12'!B28</f>
        <v>734</v>
      </c>
      <c r="C15" s="378" t="str">
        <f>'12'!C28</f>
        <v>01</v>
      </c>
      <c r="D15" s="378" t="str">
        <f>'12'!D28</f>
        <v>03</v>
      </c>
      <c r="E15" s="378" t="str">
        <f>'12'!E28</f>
        <v>91.1.60.01</v>
      </c>
      <c r="F15" s="378" t="str">
        <f>'12'!F28</f>
        <v>000</v>
      </c>
      <c r="G15" s="379">
        <f>'12'!H28</f>
        <v>0</v>
      </c>
      <c r="H15" s="381">
        <f>'12'!I28</f>
        <v>180</v>
      </c>
    </row>
    <row r="16" spans="1:44" ht="49.5" customHeight="1" x14ac:dyDescent="0.2">
      <c r="A16" s="83" t="str">
        <f>'12'!A29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B16" s="83">
        <f>'12'!B29</f>
        <v>734</v>
      </c>
      <c r="C16" s="378" t="str">
        <f>'12'!C29</f>
        <v>01</v>
      </c>
      <c r="D16" s="378" t="str">
        <f>'12'!D29</f>
        <v>03</v>
      </c>
      <c r="E16" s="378" t="str">
        <f>'12'!E29</f>
        <v>91.1.60.01</v>
      </c>
      <c r="F16" s="378" t="str">
        <f>'12'!F29</f>
        <v>123</v>
      </c>
      <c r="G16" s="379">
        <f>'12'!H29</f>
        <v>0</v>
      </c>
      <c r="H16" s="381">
        <f>'12'!I29</f>
        <v>180</v>
      </c>
    </row>
    <row r="17" spans="1:8" ht="40.5" customHeight="1" x14ac:dyDescent="0.2">
      <c r="A17" s="83" t="str">
        <f>'12'!A31</f>
        <v>Функционирование Правительства Российской Федерации, высших исполнительных органов государственной  власти субъектов РФ, местных администраций</v>
      </c>
      <c r="B17" s="83">
        <f>'12'!B31</f>
        <v>734</v>
      </c>
      <c r="C17" s="378" t="str">
        <f>'12'!C31</f>
        <v>01</v>
      </c>
      <c r="D17" s="378" t="str">
        <f>'12'!D31</f>
        <v>04</v>
      </c>
      <c r="E17" s="378" t="str">
        <f>'12'!E31</f>
        <v>0000000</v>
      </c>
      <c r="F17" s="378" t="str">
        <f>'12'!F31</f>
        <v>000</v>
      </c>
      <c r="G17" s="379">
        <f>'12'!H31</f>
        <v>19476.544999999998</v>
      </c>
      <c r="H17" s="381">
        <f>'12'!I31</f>
        <v>19556.544999999998</v>
      </c>
    </row>
    <row r="18" spans="1:8" ht="27.75" customHeight="1" x14ac:dyDescent="0.2">
      <c r="A18" s="83" t="str">
        <f>'12'!A32</f>
        <v>ОБЕСПЕЧЕНИЕ ДЕЯТЕЛЬНОСТИ В СФЕРЕ УСТАНОВЛЕННЫХ ФУНКЦИЙ</v>
      </c>
      <c r="B18" s="83">
        <f>'12'!B32</f>
        <v>734</v>
      </c>
      <c r="C18" s="378" t="str">
        <f>'12'!C32</f>
        <v>01</v>
      </c>
      <c r="D18" s="378" t="str">
        <f>'12'!D32</f>
        <v>04</v>
      </c>
      <c r="E18" s="378" t="str">
        <f>'12'!E32</f>
        <v>91.1.60.01</v>
      </c>
      <c r="F18" s="378" t="str">
        <f>'12'!F32</f>
        <v>000</v>
      </c>
      <c r="G18" s="379">
        <f>'12'!H32</f>
        <v>19476.544999999998</v>
      </c>
      <c r="H18" s="381">
        <f>'12'!I32</f>
        <v>19556.544999999998</v>
      </c>
    </row>
    <row r="19" spans="1:8" ht="27.75" customHeight="1" x14ac:dyDescent="0.2">
      <c r="A19" s="83" t="str">
        <f>'12'!A33</f>
        <v>Фонд оплаты труда казенных учреждений и взносы по обязательному социальному страхованию</v>
      </c>
      <c r="B19" s="83">
        <f>'12'!B33</f>
        <v>734</v>
      </c>
      <c r="C19" s="378" t="str">
        <f>'12'!C33</f>
        <v>01</v>
      </c>
      <c r="D19" s="378" t="str">
        <f>'12'!D33</f>
        <v>04</v>
      </c>
      <c r="E19" s="378" t="str">
        <f>'12'!E33</f>
        <v>91.1.60.01</v>
      </c>
      <c r="F19" s="378" t="str">
        <f>'12'!F33</f>
        <v>111</v>
      </c>
      <c r="G19" s="379">
        <f>'12'!H33</f>
        <v>19396.544999999998</v>
      </c>
      <c r="H19" s="381">
        <f>'12'!I33</f>
        <v>19396.544999999998</v>
      </c>
    </row>
    <row r="20" spans="1:8" ht="26.25" customHeight="1" x14ac:dyDescent="0.2">
      <c r="A20" s="83" t="str">
        <f>'12'!A43</f>
        <v>Прочая закупка товаров, работ и услуг для обеспечения государственных (муниципальных) нужд</v>
      </c>
      <c r="B20" s="83">
        <f>'12'!B43</f>
        <v>734</v>
      </c>
      <c r="C20" s="378" t="str">
        <f>'12'!C43</f>
        <v>01</v>
      </c>
      <c r="D20" s="378" t="str">
        <f>'12'!D43</f>
        <v>04</v>
      </c>
      <c r="E20" s="378" t="str">
        <f>'12'!E43</f>
        <v>91.1.60.01</v>
      </c>
      <c r="F20" s="378" t="str">
        <f>'12'!F43</f>
        <v>244</v>
      </c>
      <c r="G20" s="379">
        <f>'12'!H43</f>
        <v>80</v>
      </c>
      <c r="H20" s="381">
        <f>'12'!I43</f>
        <v>160</v>
      </c>
    </row>
    <row r="21" spans="1:8" ht="19.5" customHeight="1" x14ac:dyDescent="0.2">
      <c r="A21" s="83" t="str">
        <f>'12'!A56</f>
        <v>Резервные фонды</v>
      </c>
      <c r="B21" s="83">
        <f>'12'!B56</f>
        <v>734</v>
      </c>
      <c r="C21" s="378" t="str">
        <f>'12'!C56</f>
        <v>01</v>
      </c>
      <c r="D21" s="378" t="str">
        <f>'12'!D56</f>
        <v>11</v>
      </c>
      <c r="E21" s="378" t="str">
        <f>'12'!E56</f>
        <v>0000000</v>
      </c>
      <c r="F21" s="378" t="str">
        <f>'12'!F56</f>
        <v>000</v>
      </c>
      <c r="G21" s="379">
        <f>'12'!H56</f>
        <v>100</v>
      </c>
      <c r="H21" s="381">
        <f>'12'!I56</f>
        <v>100</v>
      </c>
    </row>
    <row r="22" spans="1:8" ht="21.75" customHeight="1" x14ac:dyDescent="0.2">
      <c r="A22" s="83" t="str">
        <f>'12'!A57</f>
        <v>Резервный фонд администрации муниципального образования</v>
      </c>
      <c r="B22" s="83">
        <f>'12'!B57</f>
        <v>734</v>
      </c>
      <c r="C22" s="378" t="str">
        <f>'12'!C57</f>
        <v>01</v>
      </c>
      <c r="D22" s="378" t="str">
        <f>'12'!D57</f>
        <v>11</v>
      </c>
      <c r="E22" s="378" t="str">
        <f>'12'!E57</f>
        <v>91.1.60.04</v>
      </c>
      <c r="F22" s="378" t="str">
        <f>'12'!F57</f>
        <v>000</v>
      </c>
      <c r="G22" s="379">
        <f>'12'!H57</f>
        <v>100</v>
      </c>
      <c r="H22" s="381">
        <f>'12'!I57</f>
        <v>100</v>
      </c>
    </row>
    <row r="23" spans="1:8" ht="19.5" customHeight="1" x14ac:dyDescent="0.2">
      <c r="A23" s="83" t="str">
        <f>'12'!A58</f>
        <v>Резервные средства</v>
      </c>
      <c r="B23" s="83">
        <f>'12'!B58</f>
        <v>734</v>
      </c>
      <c r="C23" s="378" t="str">
        <f>'12'!C58</f>
        <v>01</v>
      </c>
      <c r="D23" s="378" t="str">
        <f>'12'!D58</f>
        <v>11</v>
      </c>
      <c r="E23" s="378" t="str">
        <f>'12'!E58</f>
        <v>91.1.60.04</v>
      </c>
      <c r="F23" s="378" t="str">
        <f>'12'!F58</f>
        <v>870</v>
      </c>
      <c r="G23" s="379">
        <f>'12'!H58</f>
        <v>100</v>
      </c>
      <c r="H23" s="381">
        <f>'12'!I58</f>
        <v>100</v>
      </c>
    </row>
    <row r="24" spans="1:8" ht="18.75" customHeight="1" x14ac:dyDescent="0.2">
      <c r="A24" s="83" t="str">
        <f>'12'!A67</f>
        <v>НАЦИОНАЛЬНАЯ ОБОРОНА</v>
      </c>
      <c r="B24" s="83">
        <f>'12'!B67</f>
        <v>734</v>
      </c>
      <c r="C24" s="378" t="str">
        <f>'12'!C67</f>
        <v>02</v>
      </c>
      <c r="D24" s="378" t="str">
        <f>'12'!D67</f>
        <v>00</v>
      </c>
      <c r="E24" s="378" t="str">
        <f>'12'!E67</f>
        <v>0000000</v>
      </c>
      <c r="F24" s="378" t="str">
        <f>'12'!F67</f>
        <v>000</v>
      </c>
      <c r="G24" s="379">
        <f>'12'!H67</f>
        <v>463.3</v>
      </c>
      <c r="H24" s="381">
        <f>'12'!I67</f>
        <v>463.3</v>
      </c>
    </row>
    <row r="25" spans="1:8" ht="22.5" customHeight="1" x14ac:dyDescent="0.2">
      <c r="A25" s="83" t="str">
        <f>'12'!A68</f>
        <v>Мобилизационная и вневойсковая подготовка</v>
      </c>
      <c r="B25" s="83">
        <f>'12'!B68</f>
        <v>734</v>
      </c>
      <c r="C25" s="378" t="str">
        <f>'12'!C68</f>
        <v>02</v>
      </c>
      <c r="D25" s="378" t="str">
        <f>'12'!D68</f>
        <v>03</v>
      </c>
      <c r="E25" s="378" t="str">
        <f>'12'!E68</f>
        <v>0000000</v>
      </c>
      <c r="F25" s="378" t="str">
        <f>'12'!F68</f>
        <v>000</v>
      </c>
      <c r="G25" s="379">
        <f>'12'!H68</f>
        <v>463.3</v>
      </c>
      <c r="H25" s="381">
        <f>'12'!I68</f>
        <v>463.3</v>
      </c>
    </row>
    <row r="26" spans="1:8" ht="30" customHeight="1" x14ac:dyDescent="0.2">
      <c r="A26" s="83" t="str">
        <f>'12'!A69</f>
        <v>Субвенции на осуществление первичного воинского учета на территориях, где отсутствуют военные комиссариаты</v>
      </c>
      <c r="B26" s="83">
        <f>'12'!B69</f>
        <v>734</v>
      </c>
      <c r="C26" s="378" t="str">
        <f>'12'!C69</f>
        <v>02</v>
      </c>
      <c r="D26" s="378" t="str">
        <f>'12'!D69</f>
        <v>03</v>
      </c>
      <c r="E26" s="378" t="str">
        <f>'12'!E69</f>
        <v>91.3.51.18</v>
      </c>
      <c r="F26" s="378" t="str">
        <f>'12'!F69</f>
        <v>000</v>
      </c>
      <c r="G26" s="379">
        <f>'12'!H69</f>
        <v>463.3</v>
      </c>
      <c r="H26" s="381">
        <f>'12'!I69</f>
        <v>463.3</v>
      </c>
    </row>
    <row r="27" spans="1:8" ht="25.5" x14ac:dyDescent="0.2">
      <c r="A27" s="83" t="str">
        <f>'12'!A70</f>
        <v>Фонд оплаты труда казенных учреждений и взносы по обязательному социальному страхованию</v>
      </c>
      <c r="B27" s="83">
        <f>'12'!B70</f>
        <v>734</v>
      </c>
      <c r="C27" s="378" t="str">
        <f>'12'!C70</f>
        <v>02</v>
      </c>
      <c r="D27" s="378" t="str">
        <f>'12'!D70</f>
        <v>03</v>
      </c>
      <c r="E27" s="378" t="str">
        <f>'12'!E70</f>
        <v>91.3.51.18</v>
      </c>
      <c r="F27" s="378" t="str">
        <f>'12'!F70</f>
        <v>111</v>
      </c>
      <c r="G27" s="379">
        <f>'12'!H70</f>
        <v>402.1</v>
      </c>
      <c r="H27" s="381">
        <f>'12'!I70</f>
        <v>402.1</v>
      </c>
    </row>
    <row r="28" spans="1:8" ht="27.75" customHeight="1" x14ac:dyDescent="0.2">
      <c r="A28" s="83" t="str">
        <f>'12'!A73</f>
        <v>Прочая закупка товаров, работ и услуг для обеспечения государственных (муниципальных) нужд</v>
      </c>
      <c r="B28" s="83" t="str">
        <f>'12'!B73</f>
        <v>734</v>
      </c>
      <c r="C28" s="378" t="str">
        <f>'12'!C73</f>
        <v>02</v>
      </c>
      <c r="D28" s="378" t="str">
        <f>'12'!D73</f>
        <v>03</v>
      </c>
      <c r="E28" s="378" t="str">
        <f>'12'!E73</f>
        <v>91.3.51.18</v>
      </c>
      <c r="F28" s="378" t="str">
        <f>'12'!F73</f>
        <v>244</v>
      </c>
      <c r="G28" s="379">
        <f>'12'!H73</f>
        <v>61.2</v>
      </c>
      <c r="H28" s="381">
        <f>'12'!I73</f>
        <v>61.2</v>
      </c>
    </row>
    <row r="29" spans="1:8" ht="20.25" customHeight="1" x14ac:dyDescent="0.2">
      <c r="A29" s="83" t="str">
        <f>'12'!A79</f>
        <v>НАЦИОНАЛЬНАЯ ЭКОНОМИКА</v>
      </c>
      <c r="B29" s="83" t="str">
        <f>'12'!B79</f>
        <v>734</v>
      </c>
      <c r="C29" s="378" t="str">
        <f>'12'!C79</f>
        <v>04</v>
      </c>
      <c r="D29" s="378" t="str">
        <f>'12'!D79</f>
        <v>00</v>
      </c>
      <c r="E29" s="378" t="str">
        <f>'12'!E79</f>
        <v>000000</v>
      </c>
      <c r="F29" s="378" t="str">
        <f>'12'!F79</f>
        <v>000</v>
      </c>
      <c r="G29" s="379">
        <f>'12'!H79</f>
        <v>4870.5</v>
      </c>
      <c r="H29" s="381">
        <f>'12'!I79</f>
        <v>5605.3330000000005</v>
      </c>
    </row>
    <row r="30" spans="1:8" x14ac:dyDescent="0.2">
      <c r="A30" s="83" t="str">
        <f>'12'!A86</f>
        <v>ДОРОЖНОЕ ХОЗЯЙСТВО (ДОРОЖНЫЕ ФОНДЫ)</v>
      </c>
      <c r="B30" s="83" t="str">
        <f>'12'!B86</f>
        <v>734</v>
      </c>
      <c r="C30" s="378" t="str">
        <f>'12'!C86</f>
        <v>04</v>
      </c>
      <c r="D30" s="378" t="str">
        <f>'12'!D86</f>
        <v>09</v>
      </c>
      <c r="E30" s="378" t="str">
        <f>'12'!E86</f>
        <v>0000000</v>
      </c>
      <c r="F30" s="378" t="str">
        <f>'12'!F86</f>
        <v>000</v>
      </c>
      <c r="G30" s="379">
        <f>'12'!H86</f>
        <v>4870.5</v>
      </c>
      <c r="H30" s="381">
        <f>'12'!I86</f>
        <v>5605.3330000000005</v>
      </c>
    </row>
    <row r="31" spans="1:8" x14ac:dyDescent="0.2">
      <c r="A31" s="83" t="str">
        <f>'12'!A87</f>
        <v>Программные расходы</v>
      </c>
      <c r="B31" s="83" t="str">
        <f>'12'!B87</f>
        <v>734</v>
      </c>
      <c r="C31" s="378" t="str">
        <f>'12'!C87</f>
        <v>04</v>
      </c>
      <c r="D31" s="378" t="str">
        <f>'12'!D87</f>
        <v>09</v>
      </c>
      <c r="E31" s="378" t="str">
        <f>'12'!E87</f>
        <v>20.0.00.00</v>
      </c>
      <c r="F31" s="378" t="str">
        <f>'12'!F87</f>
        <v>000</v>
      </c>
      <c r="G31" s="379">
        <f>'12'!H87</f>
        <v>4870.5</v>
      </c>
      <c r="H31" s="381">
        <f>'12'!I87</f>
        <v>5605.3330000000005</v>
      </c>
    </row>
    <row r="32" spans="1:8" x14ac:dyDescent="0.2">
      <c r="A32" s="83" t="str">
        <f>'12'!A88</f>
        <v xml:space="preserve">Дорожное хозяйство   </v>
      </c>
      <c r="B32" s="83" t="str">
        <f>'12'!B88</f>
        <v>734</v>
      </c>
      <c r="C32" s="378" t="str">
        <f>'12'!C88</f>
        <v>04</v>
      </c>
      <c r="D32" s="378" t="str">
        <f>'12'!D88</f>
        <v>09</v>
      </c>
      <c r="E32" s="378" t="str">
        <f>'12'!E88</f>
        <v>20.1.00.00</v>
      </c>
      <c r="F32" s="378" t="str">
        <f>'12'!F88</f>
        <v>000</v>
      </c>
      <c r="G32" s="379">
        <f>'12'!H88</f>
        <v>4870.5</v>
      </c>
      <c r="H32" s="381">
        <f>'12'!I88</f>
        <v>5605.3330000000005</v>
      </c>
    </row>
    <row r="33" spans="1:8" ht="51" x14ac:dyDescent="0.2">
      <c r="A33" s="83" t="str">
        <f>'12'!A89</f>
        <v>Реализация мероприятий по строительству, реконструкции, капитальному ремонту автомобильных дорог общего пользования местного значения, предусматривающие софинансирование из местного бюджета</v>
      </c>
      <c r="B33" s="83">
        <f>'12'!B89</f>
        <v>734</v>
      </c>
      <c r="C33" s="378" t="str">
        <f>'12'!C89</f>
        <v>04</v>
      </c>
      <c r="D33" s="378" t="str">
        <f>'12'!D89</f>
        <v>09</v>
      </c>
      <c r="E33" s="378" t="str">
        <f>'12'!E89</f>
        <v>20.1.99.01</v>
      </c>
      <c r="F33" s="378" t="str">
        <f>'12'!F89</f>
        <v>000</v>
      </c>
      <c r="G33" s="379">
        <f>'12'!H89</f>
        <v>4870.5</v>
      </c>
      <c r="H33" s="381">
        <f>'12'!I89</f>
        <v>5605.3330000000005</v>
      </c>
    </row>
    <row r="34" spans="1:8" ht="25.5" x14ac:dyDescent="0.2">
      <c r="A34" s="83" t="str">
        <f>'12'!A90</f>
        <v>Прочая закупка товаров, работ и услуг для обеспечения государственных (муниципальных) нужд</v>
      </c>
      <c r="B34" s="83">
        <f>'12'!B90</f>
        <v>734</v>
      </c>
      <c r="C34" s="378" t="str">
        <f>'12'!C90</f>
        <v>04</v>
      </c>
      <c r="D34" s="378" t="str">
        <f>'12'!D90</f>
        <v>09</v>
      </c>
      <c r="E34" s="378" t="str">
        <f>'12'!E90</f>
        <v>20.1.99.01</v>
      </c>
      <c r="F34" s="378" t="str">
        <f>'12'!F90</f>
        <v>244</v>
      </c>
      <c r="G34" s="379">
        <f>'12'!H90</f>
        <v>4870.5</v>
      </c>
      <c r="H34" s="381">
        <f>'12'!I90</f>
        <v>5605.3330000000005</v>
      </c>
    </row>
    <row r="35" spans="1:8" x14ac:dyDescent="0.2">
      <c r="A35" s="83" t="str">
        <f>'12'!A110</f>
        <v>ЖИЛИЩНО-КОММУНАЛЬНОЕ ХОЗЯЙСТВО</v>
      </c>
      <c r="B35" s="83">
        <f>'12'!B110</f>
        <v>734</v>
      </c>
      <c r="C35" s="378" t="str">
        <f>'12'!C110</f>
        <v>05</v>
      </c>
      <c r="D35" s="378" t="str">
        <f>'12'!D110</f>
        <v>00</v>
      </c>
      <c r="E35" s="378" t="str">
        <f>'12'!E110</f>
        <v>0000000</v>
      </c>
      <c r="F35" s="378" t="str">
        <f>'12'!F110</f>
        <v>000</v>
      </c>
      <c r="G35" s="379">
        <f>'12'!H110</f>
        <v>112.7</v>
      </c>
      <c r="H35" s="381">
        <f>'12'!I110</f>
        <v>225.3</v>
      </c>
    </row>
    <row r="36" spans="1:8" x14ac:dyDescent="0.2">
      <c r="A36" s="83" t="str">
        <f>'12'!A136</f>
        <v>Благоустройство</v>
      </c>
      <c r="B36" s="83">
        <f>'12'!B136</f>
        <v>734</v>
      </c>
      <c r="C36" s="378" t="str">
        <f>'12'!C136</f>
        <v>05</v>
      </c>
      <c r="D36" s="378" t="str">
        <f>'12'!D136</f>
        <v>03</v>
      </c>
      <c r="E36" s="378" t="str">
        <f>'12'!E136</f>
        <v>0000000</v>
      </c>
      <c r="F36" s="378" t="str">
        <f>'12'!F136</f>
        <v>000</v>
      </c>
      <c r="G36" s="379">
        <f>'12'!H136</f>
        <v>112.7</v>
      </c>
      <c r="H36" s="381">
        <f>'12'!I136</f>
        <v>225.3</v>
      </c>
    </row>
    <row r="37" spans="1:8" x14ac:dyDescent="0.2">
      <c r="A37" s="83" t="str">
        <f>'12'!A137</f>
        <v>Мероприятия в области жилищно-коммунального хозяйства</v>
      </c>
      <c r="B37" s="83" t="str">
        <f>'12'!B137</f>
        <v>734</v>
      </c>
      <c r="C37" s="378" t="str">
        <f>'12'!C137</f>
        <v>05</v>
      </c>
      <c r="D37" s="378" t="str">
        <f>'12'!D137</f>
        <v>03</v>
      </c>
      <c r="E37" s="378" t="str">
        <f>'12'!E137</f>
        <v>91.1.61.00</v>
      </c>
      <c r="F37" s="378" t="str">
        <f>'12'!F137</f>
        <v>000</v>
      </c>
      <c r="G37" s="379">
        <f>'12'!H137</f>
        <v>112.7</v>
      </c>
      <c r="H37" s="381">
        <f>'12'!I137</f>
        <v>225.3</v>
      </c>
    </row>
    <row r="38" spans="1:8" x14ac:dyDescent="0.2">
      <c r="A38" s="83" t="str">
        <f>'12'!A138</f>
        <v>Уличное освещение</v>
      </c>
      <c r="B38" s="83">
        <f>'12'!B138</f>
        <v>734</v>
      </c>
      <c r="C38" s="378" t="str">
        <f>'12'!C138</f>
        <v>05</v>
      </c>
      <c r="D38" s="378" t="str">
        <f>'12'!D138</f>
        <v>03</v>
      </c>
      <c r="E38" s="378" t="str">
        <f>'12'!E138</f>
        <v>91.1.61.01</v>
      </c>
      <c r="F38" s="378" t="str">
        <f>'12'!F138</f>
        <v>000</v>
      </c>
      <c r="G38" s="379">
        <f>'12'!H138</f>
        <v>112.7</v>
      </c>
      <c r="H38" s="381">
        <f>'12'!I138</f>
        <v>225.3</v>
      </c>
    </row>
    <row r="39" spans="1:8" ht="27.75" customHeight="1" x14ac:dyDescent="0.2">
      <c r="A39" s="83" t="str">
        <f>'12'!A139</f>
        <v>Прочая закупка товаров, работ и услуг для обеспечения государственных (муниципальных) нужд</v>
      </c>
      <c r="B39" s="83">
        <f>'12'!B139</f>
        <v>734</v>
      </c>
      <c r="C39" s="378" t="str">
        <f>'12'!C139</f>
        <v>05</v>
      </c>
      <c r="D39" s="378" t="str">
        <f>'12'!D139</f>
        <v>03</v>
      </c>
      <c r="E39" s="378" t="str">
        <f>'12'!E139</f>
        <v>91.1.61.01</v>
      </c>
      <c r="F39" s="378" t="str">
        <f>'12'!F139</f>
        <v>244</v>
      </c>
      <c r="G39" s="379">
        <f>'12'!H139</f>
        <v>112.7</v>
      </c>
      <c r="H39" s="381">
        <f>'12'!I139</f>
        <v>225.3</v>
      </c>
    </row>
    <row r="40" spans="1:8" x14ac:dyDescent="0.2">
      <c r="A40" s="83" t="str">
        <f>'12'!A163</f>
        <v>СОЦИАЛЬНАЯ ПОЛИТИКА</v>
      </c>
      <c r="B40" s="83" t="str">
        <f>'12'!B163</f>
        <v>734</v>
      </c>
      <c r="C40" s="378" t="str">
        <f>'12'!C163</f>
        <v>10</v>
      </c>
      <c r="D40" s="378" t="str">
        <f>'12'!D163</f>
        <v>00</v>
      </c>
      <c r="E40" s="378" t="str">
        <f>'12'!E163</f>
        <v>0000000</v>
      </c>
      <c r="F40" s="378" t="str">
        <f>'12'!F163</f>
        <v>000</v>
      </c>
      <c r="G40" s="379">
        <f>'12'!H163</f>
        <v>123.4</v>
      </c>
      <c r="H40" s="381">
        <f>'12'!I163</f>
        <v>246.7</v>
      </c>
    </row>
    <row r="41" spans="1:8" x14ac:dyDescent="0.2">
      <c r="A41" s="83" t="str">
        <f>'12'!A164</f>
        <v>Пенсионное обеспечение</v>
      </c>
      <c r="B41" s="83" t="str">
        <f>'12'!B164</f>
        <v>734</v>
      </c>
      <c r="C41" s="378" t="str">
        <f>'12'!C164</f>
        <v>10</v>
      </c>
      <c r="D41" s="378" t="str">
        <f>'12'!D164</f>
        <v>01</v>
      </c>
      <c r="E41" s="378" t="str">
        <f>'12'!E164</f>
        <v>0000000</v>
      </c>
      <c r="F41" s="378" t="str">
        <f>'12'!F164</f>
        <v>000</v>
      </c>
      <c r="G41" s="379">
        <f>'12'!H164</f>
        <v>123.4</v>
      </c>
      <c r="H41" s="381">
        <f>'12'!I164</f>
        <v>246.7</v>
      </c>
    </row>
    <row r="42" spans="1:8" ht="25.5" x14ac:dyDescent="0.2">
      <c r="A42" s="83" t="str">
        <f>'12'!A165</f>
        <v>Осуществление органами местного самоуправления полномочий местного значения поселения</v>
      </c>
      <c r="B42" s="83" t="str">
        <f>'12'!B165</f>
        <v>734</v>
      </c>
      <c r="C42" s="378" t="str">
        <f>'12'!C165</f>
        <v>10</v>
      </c>
      <c r="D42" s="378" t="str">
        <f>'12'!D165</f>
        <v>01</v>
      </c>
      <c r="E42" s="378" t="str">
        <f>'12'!E165</f>
        <v>91.1.60.00</v>
      </c>
      <c r="F42" s="378" t="str">
        <f>'12'!F165</f>
        <v>000</v>
      </c>
      <c r="G42" s="379">
        <f>'12'!H165</f>
        <v>123.4</v>
      </c>
      <c r="H42" s="381">
        <f>'12'!I165</f>
        <v>246.7</v>
      </c>
    </row>
    <row r="43" spans="1:8" x14ac:dyDescent="0.2">
      <c r="A43" s="83" t="str">
        <f>'12'!A166</f>
        <v>Доплаты к пенсиям муниципальных служащих</v>
      </c>
      <c r="B43" s="83" t="str">
        <f>'12'!B166</f>
        <v>734</v>
      </c>
      <c r="C43" s="378" t="str">
        <f>'12'!C166</f>
        <v>10</v>
      </c>
      <c r="D43" s="378" t="str">
        <f>'12'!D166</f>
        <v>01</v>
      </c>
      <c r="E43" s="378" t="str">
        <f>'12'!E166</f>
        <v>91.1.60.18</v>
      </c>
      <c r="F43" s="378" t="str">
        <f>'12'!F166</f>
        <v>000</v>
      </c>
      <c r="G43" s="379">
        <f>'12'!H166</f>
        <v>123.4</v>
      </c>
      <c r="H43" s="381">
        <f>'12'!I166</f>
        <v>246.7</v>
      </c>
    </row>
    <row r="44" spans="1:8" x14ac:dyDescent="0.2">
      <c r="A44" s="83" t="str">
        <f>'12'!A167</f>
        <v>Иные пенсии, социальные доплаты к пенсиям</v>
      </c>
      <c r="B44" s="83" t="str">
        <f>'12'!B167</f>
        <v>734</v>
      </c>
      <c r="C44" s="378" t="str">
        <f>'12'!C167</f>
        <v>10</v>
      </c>
      <c r="D44" s="378" t="str">
        <f>'12'!D167</f>
        <v>01</v>
      </c>
      <c r="E44" s="378" t="str">
        <f>'12'!E167</f>
        <v>91.1.60.18</v>
      </c>
      <c r="F44" s="378">
        <f>'12'!F167</f>
        <v>312</v>
      </c>
      <c r="G44" s="379">
        <f>'12'!H167</f>
        <v>123.4</v>
      </c>
      <c r="H44" s="381">
        <f>'12'!I167</f>
        <v>246.7</v>
      </c>
    </row>
    <row r="45" spans="1:8" ht="25.5" x14ac:dyDescent="0.2">
      <c r="A45" s="83" t="str">
        <f>'12'!A172</f>
        <v>КУЛЬТУРА, КИНЕМАТОГРАФИЯ И СРЕДСТВА МАССОВОЙ ИНФОРМАЦИИ</v>
      </c>
      <c r="B45" s="83">
        <f>'12'!B172</f>
        <v>734</v>
      </c>
      <c r="C45" s="378" t="str">
        <f>'12'!C172</f>
        <v>08</v>
      </c>
      <c r="D45" s="378" t="str">
        <f>'12'!D172</f>
        <v>00</v>
      </c>
      <c r="E45" s="378" t="str">
        <f>'12'!E172</f>
        <v>0000000</v>
      </c>
      <c r="F45" s="378" t="str">
        <f>'12'!F172</f>
        <v>000</v>
      </c>
      <c r="G45" s="379">
        <f>'12'!H172</f>
        <v>6805.4703999999992</v>
      </c>
      <c r="H45" s="381">
        <f>'12'!I172</f>
        <v>6918.0703999999996</v>
      </c>
    </row>
    <row r="46" spans="1:8" x14ac:dyDescent="0.2">
      <c r="A46" s="83" t="str">
        <f>'12'!A173</f>
        <v>КУЛЬТУРА</v>
      </c>
      <c r="B46" s="83">
        <f>'12'!B173</f>
        <v>734</v>
      </c>
      <c r="C46" s="378" t="str">
        <f>'12'!C173</f>
        <v>08</v>
      </c>
      <c r="D46" s="378" t="str">
        <f>'12'!D173</f>
        <v>01</v>
      </c>
      <c r="E46" s="378" t="str">
        <f>'12'!E173</f>
        <v>0000000</v>
      </c>
      <c r="F46" s="378" t="str">
        <f>'12'!F173</f>
        <v>000</v>
      </c>
      <c r="G46" s="379">
        <f>'12'!H173</f>
        <v>5948.6703999999991</v>
      </c>
      <c r="H46" s="381">
        <f>'12'!I173</f>
        <v>6031.5703999999996</v>
      </c>
    </row>
    <row r="47" spans="1:8" ht="25.5" x14ac:dyDescent="0.2">
      <c r="A47" s="83" t="str">
        <f>'12'!A174</f>
        <v>Обеспечение деятельности в сфере установленных функций бюджетных, автономных и казенных учреждений</v>
      </c>
      <c r="B47" s="83">
        <f>'12'!B174</f>
        <v>734</v>
      </c>
      <c r="C47" s="378" t="str">
        <f>'12'!C174</f>
        <v>08</v>
      </c>
      <c r="D47" s="378" t="str">
        <f>'12'!D174</f>
        <v>01</v>
      </c>
      <c r="E47" s="378" t="str">
        <f>'12'!E174</f>
        <v>91.1.60.02</v>
      </c>
      <c r="F47" s="378" t="str">
        <f>'12'!F174</f>
        <v>000</v>
      </c>
      <c r="G47" s="379">
        <f>'12'!H174</f>
        <v>5948.6703999999991</v>
      </c>
      <c r="H47" s="381">
        <f>'12'!I174</f>
        <v>6031.5703999999996</v>
      </c>
    </row>
    <row r="48" spans="1:8" ht="25.5" x14ac:dyDescent="0.2">
      <c r="A48" s="83" t="str">
        <f>'12'!A175</f>
        <v>Фонд оплаты труда казенных учреждений и взносы по обязательному социальному страхованию</v>
      </c>
      <c r="B48" s="83">
        <f>'12'!B175</f>
        <v>734</v>
      </c>
      <c r="C48" s="378" t="str">
        <f>'12'!C175</f>
        <v>08</v>
      </c>
      <c r="D48" s="378" t="str">
        <f>'12'!D175</f>
        <v>01</v>
      </c>
      <c r="E48" s="378" t="str">
        <f>'12'!E175</f>
        <v>91.1.60.02</v>
      </c>
      <c r="F48" s="378" t="str">
        <f>'12'!F175</f>
        <v>111</v>
      </c>
      <c r="G48" s="379">
        <f>'12'!H175</f>
        <v>5865.7703999999994</v>
      </c>
      <c r="H48" s="381">
        <f>'12'!I175</f>
        <v>5865.7703999999994</v>
      </c>
    </row>
    <row r="49" spans="1:8" ht="25.5" x14ac:dyDescent="0.2">
      <c r="A49" s="83" t="str">
        <f>'12'!A178</f>
        <v>Мероприятия по осуществлению деятельности дворцов и домов культуры, других учреждений культуры</v>
      </c>
      <c r="B49" s="83">
        <f>'12'!B178</f>
        <v>734</v>
      </c>
      <c r="C49" s="378" t="str">
        <f>'12'!C178</f>
        <v>08</v>
      </c>
      <c r="D49" s="378" t="str">
        <f>'12'!D178</f>
        <v>01</v>
      </c>
      <c r="E49" s="378" t="str">
        <f>'12'!E178</f>
        <v>91.1.60.15</v>
      </c>
      <c r="F49" s="378" t="str">
        <f>'12'!F178</f>
        <v>000</v>
      </c>
      <c r="G49" s="379">
        <f>'12'!H178</f>
        <v>82.9</v>
      </c>
      <c r="H49" s="381">
        <f>'12'!I178</f>
        <v>165.8</v>
      </c>
    </row>
    <row r="50" spans="1:8" ht="25.5" x14ac:dyDescent="0.2">
      <c r="A50" s="83" t="str">
        <f>'12'!A179</f>
        <v>Прочая закупка товаров, работ и услуг для обеспечения государственных (муниципальных) нужд</v>
      </c>
      <c r="B50" s="83">
        <f>'12'!B179</f>
        <v>734</v>
      </c>
      <c r="C50" s="378" t="str">
        <f>'12'!C179</f>
        <v>08</v>
      </c>
      <c r="D50" s="378" t="str">
        <f>'12'!D179</f>
        <v>01</v>
      </c>
      <c r="E50" s="378" t="str">
        <f>'12'!E179</f>
        <v>91.1.60.15</v>
      </c>
      <c r="F50" s="378" t="str">
        <f>'12'!F179</f>
        <v>244</v>
      </c>
      <c r="G50" s="379">
        <f>'12'!H179</f>
        <v>82.9</v>
      </c>
      <c r="H50" s="381">
        <f>'12'!I179</f>
        <v>165.8</v>
      </c>
    </row>
    <row r="51" spans="1:8" x14ac:dyDescent="0.2">
      <c r="A51" s="83" t="str">
        <f>'12'!A190</f>
        <v>БИБЛИОТЕКА</v>
      </c>
      <c r="B51" s="83" t="str">
        <f>'12'!B190</f>
        <v>734</v>
      </c>
      <c r="C51" s="378" t="str">
        <f>'12'!C190</f>
        <v>08</v>
      </c>
      <c r="D51" s="378" t="str">
        <f>'12'!D190</f>
        <v>01</v>
      </c>
      <c r="E51" s="378" t="str">
        <f>'12'!E190</f>
        <v>0000000</v>
      </c>
      <c r="F51" s="378" t="str">
        <f>'12'!F190</f>
        <v>000</v>
      </c>
      <c r="G51" s="379">
        <f>'12'!H190</f>
        <v>856.80000000000007</v>
      </c>
      <c r="H51" s="381">
        <f>'12'!I190</f>
        <v>886.5</v>
      </c>
    </row>
    <row r="52" spans="1:8" ht="25.5" x14ac:dyDescent="0.2">
      <c r="A52" s="83" t="str">
        <f>'12'!A191</f>
        <v>Обеспечение деятельности  в сфере установленных функций бюджетных, автономных и казенных учреждений</v>
      </c>
      <c r="B52" s="83" t="str">
        <f>'12'!B191</f>
        <v>734</v>
      </c>
      <c r="C52" s="378" t="str">
        <f>'12'!C191</f>
        <v>08</v>
      </c>
      <c r="D52" s="378" t="str">
        <f>'12'!D191</f>
        <v>01</v>
      </c>
      <c r="E52" s="378" t="str">
        <f>'12'!E191</f>
        <v>91.1.60.02</v>
      </c>
      <c r="F52" s="378" t="str">
        <f>'12'!F191</f>
        <v>000</v>
      </c>
      <c r="G52" s="379">
        <f>'12'!H191</f>
        <v>827.1</v>
      </c>
      <c r="H52" s="381">
        <f>'12'!I191</f>
        <v>827.1</v>
      </c>
    </row>
    <row r="53" spans="1:8" ht="25.5" x14ac:dyDescent="0.2">
      <c r="A53" s="83" t="str">
        <f>'12'!A192</f>
        <v>Фонд оплаты труда казенных учреждений и взносы по обязательному социальному страхованию</v>
      </c>
      <c r="B53" s="83" t="str">
        <f>'12'!B192</f>
        <v>734</v>
      </c>
      <c r="C53" s="378" t="str">
        <f>'12'!C192</f>
        <v>08</v>
      </c>
      <c r="D53" s="378" t="str">
        <f>'12'!D192</f>
        <v>01</v>
      </c>
      <c r="E53" s="378" t="str">
        <f>'12'!E192</f>
        <v>91.1.60.02</v>
      </c>
      <c r="F53" s="378" t="str">
        <f>'12'!F192</f>
        <v>111</v>
      </c>
      <c r="G53" s="379">
        <f>'12'!H192</f>
        <v>827.1</v>
      </c>
      <c r="H53" s="381">
        <f>'12'!I192</f>
        <v>827.1</v>
      </c>
    </row>
    <row r="54" spans="1:8" x14ac:dyDescent="0.2">
      <c r="A54" s="83" t="str">
        <f>'12'!A195</f>
        <v>Мероприятия по осуществлению деятельности библиотек</v>
      </c>
      <c r="B54" s="83" t="str">
        <f>'12'!B195</f>
        <v>734</v>
      </c>
      <c r="C54" s="378" t="str">
        <f>'12'!C195</f>
        <v>08</v>
      </c>
      <c r="D54" s="378" t="str">
        <f>'12'!D195</f>
        <v>01</v>
      </c>
      <c r="E54" s="378" t="str">
        <f>'12'!E195</f>
        <v>91.1.60.16</v>
      </c>
      <c r="F54" s="378" t="str">
        <f>'12'!F195</f>
        <v>000</v>
      </c>
      <c r="G54" s="379">
        <f>'12'!H195</f>
        <v>29.7</v>
      </c>
      <c r="H54" s="381">
        <f>'12'!I195</f>
        <v>59.4</v>
      </c>
    </row>
    <row r="55" spans="1:8" ht="25.5" x14ac:dyDescent="0.2">
      <c r="A55" s="83" t="str">
        <f>'12'!A196</f>
        <v>Прочая закупка товаров, работ и услуг для обеспечения государственных (муниципальных) нужд</v>
      </c>
      <c r="B55" s="83" t="str">
        <f>'12'!B196</f>
        <v>734</v>
      </c>
      <c r="C55" s="378" t="str">
        <f>'12'!C196</f>
        <v>08</v>
      </c>
      <c r="D55" s="378" t="str">
        <f>'12'!D196</f>
        <v>01</v>
      </c>
      <c r="E55" s="378" t="str">
        <f>'12'!E196</f>
        <v>91.1.60.16</v>
      </c>
      <c r="F55" s="378" t="str">
        <f>'12'!F196</f>
        <v>244</v>
      </c>
      <c r="G55" s="379">
        <f>'12'!H196</f>
        <v>29.7</v>
      </c>
      <c r="H55" s="381">
        <f>'12'!I196</f>
        <v>59.4</v>
      </c>
    </row>
    <row r="56" spans="1:8" x14ac:dyDescent="0.2">
      <c r="A56" s="83" t="str">
        <f>'12'!A206</f>
        <v>ФИЗИЧЕСКАЯ КУЛЬТУРА И СПОРТ</v>
      </c>
      <c r="B56" s="83" t="str">
        <f>'12'!B206</f>
        <v>734</v>
      </c>
      <c r="C56" s="378" t="str">
        <f>'12'!C206</f>
        <v>11</v>
      </c>
      <c r="D56" s="378" t="str">
        <f>'12'!D206</f>
        <v>00</v>
      </c>
      <c r="E56" s="378" t="str">
        <f>'12'!E206</f>
        <v>0000000</v>
      </c>
      <c r="F56" s="378" t="str">
        <f>'12'!F206</f>
        <v>000</v>
      </c>
      <c r="G56" s="379">
        <f>'12'!H206</f>
        <v>4228.5</v>
      </c>
      <c r="H56" s="381">
        <f>'12'!I206</f>
        <v>4405.5</v>
      </c>
    </row>
    <row r="57" spans="1:8" x14ac:dyDescent="0.2">
      <c r="A57" s="83" t="str">
        <f>'12'!A207</f>
        <v>МАССОВЫЙ СПОРТ</v>
      </c>
      <c r="B57" s="83" t="str">
        <f>'12'!B207</f>
        <v>734</v>
      </c>
      <c r="C57" s="378" t="str">
        <f>'12'!C207</f>
        <v>11</v>
      </c>
      <c r="D57" s="378" t="str">
        <f>'12'!D207</f>
        <v>02</v>
      </c>
      <c r="E57" s="378" t="str">
        <f>'12'!E207</f>
        <v>0000000</v>
      </c>
      <c r="F57" s="378" t="str">
        <f>'12'!F207</f>
        <v>000</v>
      </c>
      <c r="G57" s="379">
        <f>'12'!H207</f>
        <v>4228.5</v>
      </c>
      <c r="H57" s="381">
        <f>'12'!I207</f>
        <v>4405.5</v>
      </c>
    </row>
    <row r="58" spans="1:8" ht="25.5" x14ac:dyDescent="0.2">
      <c r="A58" s="83" t="str">
        <f>'12'!A208</f>
        <v>Обеспечение деятельности в сфере установленных функций бюджетных, автономных и казенных учреждений</v>
      </c>
      <c r="B58" s="83" t="str">
        <f>'12'!B208</f>
        <v>734</v>
      </c>
      <c r="C58" s="378" t="str">
        <f>'12'!C208</f>
        <v>11</v>
      </c>
      <c r="D58" s="378" t="str">
        <f>'12'!D208</f>
        <v>02</v>
      </c>
      <c r="E58" s="378" t="str">
        <f>'12'!E208</f>
        <v>91.1.60.02</v>
      </c>
      <c r="F58" s="378" t="str">
        <f>'12'!F208</f>
        <v>000</v>
      </c>
      <c r="G58" s="379">
        <f>'12'!H208</f>
        <v>4051.5</v>
      </c>
      <c r="H58" s="381">
        <f>'12'!I208</f>
        <v>4051.5</v>
      </c>
    </row>
    <row r="59" spans="1:8" ht="25.5" x14ac:dyDescent="0.2">
      <c r="A59" s="83" t="str">
        <f>'12'!A209</f>
        <v>Фонд оплаты труда казенных учреждений и взносы по обязательному социальному страхованию</v>
      </c>
      <c r="B59" s="83" t="str">
        <f>'12'!B209</f>
        <v>734</v>
      </c>
      <c r="C59" s="378" t="str">
        <f>'12'!C209</f>
        <v>11</v>
      </c>
      <c r="D59" s="378" t="str">
        <f>'12'!D209</f>
        <v>02</v>
      </c>
      <c r="E59" s="378" t="str">
        <f>'12'!E209</f>
        <v>91.1.60.02</v>
      </c>
      <c r="F59" s="378" t="str">
        <f>'12'!F209</f>
        <v>111</v>
      </c>
      <c r="G59" s="379">
        <f>'12'!H209</f>
        <v>4051.5</v>
      </c>
      <c r="H59" s="381">
        <f>'12'!I209</f>
        <v>4051.5</v>
      </c>
    </row>
    <row r="60" spans="1:8" x14ac:dyDescent="0.2">
      <c r="A60" s="83" t="str">
        <f>'12'!A212</f>
        <v>Иные мероприятия в сфере установленных функций</v>
      </c>
      <c r="B60" s="83" t="str">
        <f>'12'!B212</f>
        <v>734</v>
      </c>
      <c r="C60" s="378" t="str">
        <f>'12'!C212</f>
        <v>11</v>
      </c>
      <c r="D60" s="378" t="str">
        <f>'12'!D212</f>
        <v>02</v>
      </c>
      <c r="E60" s="378" t="str">
        <f>'12'!E212</f>
        <v>91.1.60.11</v>
      </c>
      <c r="F60" s="378" t="str">
        <f>'12'!F212</f>
        <v>000</v>
      </c>
      <c r="G60" s="379">
        <f>'12'!H212</f>
        <v>177</v>
      </c>
      <c r="H60" s="381">
        <f>'12'!I212</f>
        <v>354</v>
      </c>
    </row>
    <row r="61" spans="1:8" ht="25.5" x14ac:dyDescent="0.2">
      <c r="A61" s="83" t="str">
        <f>'12'!A213</f>
        <v>Прочая закупка товаров, работ и услуг для обеспечения государственных (муниципальных) нужд</v>
      </c>
      <c r="B61" s="83" t="str">
        <f>'12'!B213</f>
        <v>734</v>
      </c>
      <c r="C61" s="378" t="str">
        <f>'12'!C213</f>
        <v>11</v>
      </c>
      <c r="D61" s="378" t="str">
        <f>'12'!D213</f>
        <v>02</v>
      </c>
      <c r="E61" s="378" t="str">
        <f>'12'!E213</f>
        <v>91.1.60.11</v>
      </c>
      <c r="F61" s="378" t="str">
        <f>'12'!F213</f>
        <v>244</v>
      </c>
      <c r="G61" s="379">
        <f>'12'!H213</f>
        <v>177</v>
      </c>
      <c r="H61" s="381">
        <f>'12'!I213</f>
        <v>354</v>
      </c>
    </row>
  </sheetData>
  <mergeCells count="1">
    <mergeCell ref="A6:G6"/>
  </mergeCells>
  <phoneticPr fontId="0" type="noConversion"/>
  <pageMargins left="1.1811023622047245" right="0.39370078740157483" top="0.59055118110236227" bottom="0.59055118110236227" header="0.19685039370078741" footer="0.1574803149606299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S271"/>
  <sheetViews>
    <sheetView zoomScale="115" workbookViewId="0">
      <selection activeCell="B230" sqref="B230"/>
    </sheetView>
  </sheetViews>
  <sheetFormatPr defaultRowHeight="12.75" x14ac:dyDescent="0.2"/>
  <cols>
    <col min="1" max="1" width="44.7109375" style="3" customWidth="1"/>
    <col min="2" max="2" width="4.5703125" style="91" customWidth="1"/>
    <col min="3" max="3" width="4.7109375" style="26" customWidth="1"/>
    <col min="4" max="4" width="4" style="26" customWidth="1"/>
    <col min="5" max="5" width="10.7109375" style="26" customWidth="1"/>
    <col min="6" max="6" width="5" style="26" customWidth="1"/>
    <col min="7" max="7" width="7.42578125" style="26" customWidth="1"/>
    <col min="8" max="8" width="11" style="3" customWidth="1"/>
    <col min="9" max="9" width="9.7109375" style="3" customWidth="1"/>
    <col min="10" max="10" width="5.7109375" style="67" customWidth="1"/>
    <col min="11" max="11" width="13.140625" style="67" customWidth="1"/>
    <col min="12" max="12" width="11.7109375" style="67" customWidth="1"/>
    <col min="13" max="13" width="15.28515625" style="67" customWidth="1"/>
    <col min="14" max="14" width="10.7109375" style="67" customWidth="1"/>
    <col min="15" max="16" width="10" style="67" customWidth="1"/>
    <col min="17" max="17" width="9.5703125" style="67" customWidth="1"/>
    <col min="18" max="18" width="13.140625" style="135" customWidth="1"/>
    <col min="19" max="20" width="11.5703125" style="3" customWidth="1"/>
    <col min="21" max="16384" width="9.140625" style="3"/>
  </cols>
  <sheetData>
    <row r="1" spans="1:45" ht="15" x14ac:dyDescent="0.25">
      <c r="A1" s="36"/>
      <c r="B1" s="26"/>
      <c r="E1" s="126"/>
      <c r="F1" s="126"/>
      <c r="G1" s="126"/>
      <c r="H1" s="39"/>
      <c r="I1" s="39" t="s">
        <v>465</v>
      </c>
      <c r="J1" s="432"/>
    </row>
    <row r="2" spans="1:45" ht="14.25" x14ac:dyDescent="0.2">
      <c r="A2" s="36"/>
      <c r="B2" s="26"/>
      <c r="E2" s="126"/>
      <c r="F2" s="126"/>
      <c r="G2" s="126"/>
      <c r="H2" s="17"/>
      <c r="I2" s="17" t="s">
        <v>155</v>
      </c>
      <c r="J2" s="433"/>
    </row>
    <row r="3" spans="1:45" ht="14.25" x14ac:dyDescent="0.2">
      <c r="E3" s="126"/>
      <c r="F3" s="126"/>
      <c r="G3" s="126"/>
      <c r="H3" s="17"/>
      <c r="I3" s="17" t="s">
        <v>56</v>
      </c>
      <c r="J3" s="433"/>
    </row>
    <row r="4" spans="1:45" s="1" customFormat="1" ht="15" x14ac:dyDescent="0.25">
      <c r="A4" s="111"/>
      <c r="B4" s="9"/>
      <c r="C4" s="9"/>
      <c r="D4" s="9"/>
      <c r="E4" s="12"/>
      <c r="F4" s="12"/>
      <c r="G4" s="12"/>
      <c r="H4" s="17"/>
      <c r="I4" s="17" t="s">
        <v>209</v>
      </c>
      <c r="J4" s="433"/>
      <c r="K4" s="434"/>
      <c r="L4" s="434"/>
      <c r="M4" s="434"/>
      <c r="N4" s="434"/>
      <c r="O4" s="15"/>
      <c r="P4" s="435"/>
      <c r="Q4" s="435"/>
      <c r="R4" s="436"/>
      <c r="S4" s="13"/>
      <c r="T4" s="13"/>
      <c r="U4" s="13"/>
      <c r="V4" s="13"/>
      <c r="X4" s="112"/>
      <c r="Y4" s="112"/>
      <c r="Z4" s="112"/>
      <c r="AA4" s="112"/>
      <c r="AB4" s="112"/>
      <c r="AC4" s="112"/>
      <c r="AD4" s="112"/>
      <c r="AE4" s="9"/>
      <c r="AF4" s="9"/>
      <c r="AG4" s="9"/>
      <c r="AH4" s="112"/>
      <c r="AI4" s="112"/>
      <c r="AJ4" s="112"/>
      <c r="AK4" s="13"/>
      <c r="AN4" s="13"/>
      <c r="AO4" s="14"/>
      <c r="AP4" s="14"/>
      <c r="AQ4" s="14"/>
      <c r="AR4" s="15"/>
      <c r="AS4" s="14"/>
    </row>
    <row r="5" spans="1:45" hidden="1" x14ac:dyDescent="0.2"/>
    <row r="6" spans="1:45" s="49" customFormat="1" hidden="1" x14ac:dyDescent="0.2">
      <c r="B6" s="118"/>
      <c r="C6" s="50"/>
      <c r="D6" s="50"/>
      <c r="E6" s="50"/>
      <c r="F6" s="50"/>
      <c r="G6" s="50"/>
      <c r="J6" s="437"/>
      <c r="K6" s="437"/>
      <c r="L6" s="437"/>
      <c r="M6" s="437"/>
      <c r="N6" s="437"/>
      <c r="O6" s="437"/>
      <c r="P6" s="437"/>
      <c r="Q6" s="437"/>
      <c r="R6" s="438"/>
    </row>
    <row r="7" spans="1:45" s="49" customFormat="1" hidden="1" x14ac:dyDescent="0.2">
      <c r="B7" s="118"/>
      <c r="C7" s="50"/>
      <c r="D7" s="50"/>
      <c r="E7" s="50"/>
      <c r="F7" s="50"/>
      <c r="G7" s="50"/>
      <c r="J7" s="437"/>
      <c r="K7" s="437"/>
      <c r="L7" s="437"/>
      <c r="M7" s="437"/>
      <c r="N7" s="437"/>
      <c r="O7" s="437"/>
      <c r="P7" s="437"/>
      <c r="Q7" s="437"/>
      <c r="R7" s="438"/>
    </row>
    <row r="8" spans="1:45" s="49" customFormat="1" hidden="1" x14ac:dyDescent="0.2">
      <c r="B8" s="118"/>
      <c r="C8" s="50"/>
      <c r="D8" s="50"/>
      <c r="E8" s="50"/>
      <c r="F8" s="50"/>
      <c r="G8" s="50"/>
      <c r="J8" s="437"/>
      <c r="K8" s="437"/>
      <c r="L8" s="437"/>
      <c r="M8" s="437"/>
      <c r="N8" s="437"/>
      <c r="O8" s="437"/>
      <c r="P8" s="437"/>
      <c r="Q8" s="437"/>
      <c r="R8" s="438"/>
    </row>
    <row r="9" spans="1:45" s="49" customFormat="1" ht="14.25" hidden="1" customHeight="1" x14ac:dyDescent="0.2">
      <c r="B9" s="50"/>
      <c r="C9" s="50"/>
      <c r="D9" s="118"/>
      <c r="E9" s="50"/>
      <c r="F9" s="50"/>
      <c r="G9" s="50"/>
      <c r="I9" s="8"/>
      <c r="J9" s="439"/>
      <c r="K9" s="437"/>
      <c r="L9" s="437"/>
      <c r="M9" s="437"/>
      <c r="N9" s="437"/>
      <c r="O9" s="437"/>
      <c r="P9" s="439" t="s">
        <v>115</v>
      </c>
      <c r="Q9" s="437"/>
      <c r="R9" s="438"/>
    </row>
    <row r="10" spans="1:45" ht="8.4499999999999993" customHeight="1" x14ac:dyDescent="0.2">
      <c r="A10" s="52"/>
      <c r="H10" s="49"/>
      <c r="I10" s="49"/>
      <c r="J10" s="437"/>
    </row>
    <row r="11" spans="1:45" s="1" customFormat="1" ht="49.15" customHeight="1" x14ac:dyDescent="0.25">
      <c r="A11" s="425" t="s">
        <v>466</v>
      </c>
      <c r="B11" s="425"/>
      <c r="C11" s="425"/>
      <c r="D11" s="425"/>
      <c r="E11" s="425"/>
      <c r="F11" s="425"/>
      <c r="G11" s="425"/>
      <c r="H11" s="425"/>
      <c r="I11" s="377"/>
      <c r="J11" s="440"/>
      <c r="K11" s="14"/>
      <c r="L11" s="14"/>
      <c r="M11" s="14"/>
      <c r="N11" s="14"/>
      <c r="O11" s="14"/>
      <c r="P11" s="14"/>
      <c r="Q11" s="14"/>
      <c r="R11" s="441"/>
    </row>
    <row r="12" spans="1:45" s="49" customFormat="1" ht="13.15" customHeight="1" thickBot="1" x14ac:dyDescent="0.25">
      <c r="A12" s="53"/>
      <c r="B12" s="118"/>
      <c r="C12" s="50"/>
      <c r="D12" s="50"/>
      <c r="E12" s="119"/>
      <c r="F12" s="50"/>
      <c r="G12" s="50"/>
      <c r="H12" s="54" t="s">
        <v>74</v>
      </c>
      <c r="I12" s="54"/>
      <c r="J12" s="437"/>
      <c r="K12" s="67"/>
      <c r="L12" s="67"/>
      <c r="M12" s="439"/>
      <c r="N12" s="442"/>
      <c r="O12" s="437"/>
      <c r="P12" s="437"/>
      <c r="Q12" s="437"/>
      <c r="R12" s="438"/>
    </row>
    <row r="13" spans="1:45" s="49" customFormat="1" ht="36" customHeight="1" thickBot="1" x14ac:dyDescent="0.25">
      <c r="A13" s="140" t="s">
        <v>8</v>
      </c>
      <c r="B13" s="56" t="s">
        <v>49</v>
      </c>
      <c r="C13" s="56" t="s">
        <v>3</v>
      </c>
      <c r="D13" s="56" t="s">
        <v>7</v>
      </c>
      <c r="E13" s="56" t="s">
        <v>38</v>
      </c>
      <c r="F13" s="56" t="s">
        <v>39</v>
      </c>
      <c r="G13" s="56" t="s">
        <v>130</v>
      </c>
      <c r="H13" s="359" t="s">
        <v>456</v>
      </c>
      <c r="I13" s="376" t="s">
        <v>455</v>
      </c>
      <c r="J13" s="437"/>
      <c r="K13" s="372"/>
      <c r="L13" s="372"/>
      <c r="M13" s="372"/>
      <c r="N13" s="372"/>
      <c r="O13" s="437"/>
      <c r="P13" s="437"/>
      <c r="Q13" s="437"/>
      <c r="R13" s="438"/>
      <c r="S13" s="261"/>
      <c r="Z13" s="51"/>
    </row>
    <row r="14" spans="1:45" s="49" customFormat="1" ht="17.25" customHeight="1" x14ac:dyDescent="0.2">
      <c r="A14" s="337" t="s">
        <v>158</v>
      </c>
      <c r="B14" s="120"/>
      <c r="C14" s="120"/>
      <c r="D14" s="88"/>
      <c r="E14" s="88"/>
      <c r="F14" s="88"/>
      <c r="G14" s="88"/>
      <c r="H14" s="121">
        <f>'для расчета'!H97</f>
        <v>38030.115399999995</v>
      </c>
      <c r="I14" s="169">
        <f>'для расчета'!I97</f>
        <v>39550.448399999994</v>
      </c>
      <c r="J14" s="373"/>
      <c r="K14" s="373"/>
      <c r="L14" s="373"/>
      <c r="M14" s="373"/>
      <c r="N14" s="373"/>
      <c r="O14" s="271"/>
      <c r="P14" s="67"/>
      <c r="Q14" s="271"/>
      <c r="R14" s="438"/>
      <c r="S14" s="261"/>
      <c r="U14" s="3"/>
      <c r="V14" s="3"/>
      <c r="Z14" s="3"/>
    </row>
    <row r="15" spans="1:45" s="49" customFormat="1" ht="30.6" hidden="1" customHeight="1" x14ac:dyDescent="0.25">
      <c r="A15" s="148" t="str">
        <f>'для расчета'!A98</f>
        <v>АДМИНИСТРАЦИЯ ХОМУТОВСКОГО  МУНИЦИПАЛЬНОГО ОБРАЗОВАНИЯ</v>
      </c>
      <c r="B15" s="150">
        <f>'для расчета'!B98</f>
        <v>734</v>
      </c>
      <c r="C15" s="150"/>
      <c r="D15" s="150"/>
      <c r="E15" s="150"/>
      <c r="F15" s="150"/>
      <c r="G15" s="150"/>
      <c r="H15" s="151">
        <f>'для расчета'!H98</f>
        <v>26996.145</v>
      </c>
      <c r="I15" s="448"/>
      <c r="J15" s="373"/>
      <c r="K15" s="373"/>
      <c r="L15" s="373"/>
      <c r="M15" s="373"/>
      <c r="N15" s="373"/>
      <c r="O15" s="373"/>
      <c r="P15" s="373"/>
      <c r="Q15" s="373"/>
      <c r="R15" s="438"/>
    </row>
    <row r="16" spans="1:45" s="49" customFormat="1" ht="17.25" customHeight="1" x14ac:dyDescent="0.2">
      <c r="A16" s="337" t="str">
        <f>'для расчета'!A99</f>
        <v>ОБЩЕГОСУДАРСТВЕННЫЕ ВОПРОСЫ</v>
      </c>
      <c r="B16" s="150">
        <f>'для расчета'!B99</f>
        <v>734</v>
      </c>
      <c r="C16" s="150" t="str">
        <f>'для расчета'!C99</f>
        <v>01</v>
      </c>
      <c r="D16" s="150" t="str">
        <f>'для расчета'!D99</f>
        <v>00</v>
      </c>
      <c r="E16" s="150" t="str">
        <f>'для расчета'!E99</f>
        <v>000 00 00</v>
      </c>
      <c r="F16" s="150" t="str">
        <f>'для расчета'!F99</f>
        <v>000</v>
      </c>
      <c r="G16" s="150" t="str">
        <f>'для расчета'!G99</f>
        <v>000</v>
      </c>
      <c r="H16" s="151">
        <f>'для расчета'!H99</f>
        <v>21426.244999999999</v>
      </c>
      <c r="I16" s="169">
        <f>'для расчета'!I99</f>
        <v>21686.244999999999</v>
      </c>
      <c r="J16" s="373"/>
      <c r="K16" s="373"/>
      <c r="L16" s="373"/>
      <c r="M16" s="373"/>
      <c r="N16" s="373"/>
      <c r="O16" s="271"/>
      <c r="P16" s="67"/>
      <c r="Q16" s="271"/>
      <c r="R16" s="438"/>
    </row>
    <row r="17" spans="1:19" s="358" customFormat="1" ht="35.25" customHeight="1" x14ac:dyDescent="0.2">
      <c r="A17" s="337" t="str">
        <f>'для расчета'!A100</f>
        <v>Функционирование высшего должностного лица субъекта Российской Федерации и органа местного самоуправления</v>
      </c>
      <c r="B17" s="150">
        <f>'для расчета'!B100</f>
        <v>734</v>
      </c>
      <c r="C17" s="150" t="str">
        <f>'для расчета'!C100</f>
        <v>01</v>
      </c>
      <c r="D17" s="150" t="str">
        <f>'для расчета'!D100</f>
        <v>02</v>
      </c>
      <c r="E17" s="150" t="str">
        <f>'для расчета'!E100</f>
        <v>000 00 00</v>
      </c>
      <c r="F17" s="150" t="str">
        <f>'для расчета'!F100</f>
        <v>000</v>
      </c>
      <c r="G17" s="150" t="str">
        <f>'для расчета'!G100</f>
        <v>000</v>
      </c>
      <c r="H17" s="151">
        <f>'для расчета'!H100</f>
        <v>1849.7</v>
      </c>
      <c r="I17" s="169">
        <f>'для расчета'!I100</f>
        <v>1849.7</v>
      </c>
      <c r="J17" s="373"/>
      <c r="K17" s="373"/>
      <c r="L17" s="373"/>
      <c r="M17" s="373"/>
      <c r="N17" s="373"/>
      <c r="O17" s="116"/>
      <c r="P17" s="369"/>
      <c r="Q17" s="116"/>
      <c r="R17" s="443"/>
    </row>
    <row r="18" spans="1:19" s="89" customFormat="1" ht="24" customHeight="1" x14ac:dyDescent="0.2">
      <c r="A18" s="335" t="str">
        <f>'для расчета'!A101</f>
        <v>ОБЕСПЕЧЕНИЕ ДЕЯТЕЛЬНОСТИ В СФЕРЕ УСТАНОВЛЕННЫХ ФУНКЦИЙ</v>
      </c>
      <c r="B18" s="141">
        <f>'для расчета'!B101</f>
        <v>734</v>
      </c>
      <c r="C18" s="141" t="str">
        <f>'для расчета'!C101</f>
        <v>01</v>
      </c>
      <c r="D18" s="141" t="str">
        <f>'для расчета'!D101</f>
        <v>02</v>
      </c>
      <c r="E18" s="141" t="str">
        <f>'для расчета'!E101</f>
        <v>91.1.60.01</v>
      </c>
      <c r="F18" s="141" t="str">
        <f>'для расчета'!F101</f>
        <v>000</v>
      </c>
      <c r="G18" s="141" t="str">
        <f>'для расчета'!G101</f>
        <v>000</v>
      </c>
      <c r="H18" s="142">
        <f>'для расчета'!H101</f>
        <v>1849.7</v>
      </c>
      <c r="I18" s="102">
        <f>'для расчета'!I101</f>
        <v>1849.7</v>
      </c>
      <c r="J18" s="374"/>
      <c r="K18" s="374"/>
      <c r="L18" s="374"/>
      <c r="M18" s="374"/>
      <c r="N18" s="374"/>
      <c r="O18" s="271"/>
      <c r="P18" s="67"/>
      <c r="Q18" s="271"/>
      <c r="R18" s="444"/>
    </row>
    <row r="19" spans="1:19" ht="24" customHeight="1" x14ac:dyDescent="0.2">
      <c r="A19" s="335" t="str">
        <f>'для расчета'!A102</f>
        <v>Фонд оплаты труда казенных учреждений и взносы по обязательному социальному страхованию</v>
      </c>
      <c r="B19" s="141">
        <f>'для расчета'!B102</f>
        <v>734</v>
      </c>
      <c r="C19" s="141" t="str">
        <f>'для расчета'!C102</f>
        <v>01</v>
      </c>
      <c r="D19" s="141" t="str">
        <f>'для расчета'!D102</f>
        <v>02</v>
      </c>
      <c r="E19" s="141" t="str">
        <f>'для расчета'!E102</f>
        <v>91.1.60.01</v>
      </c>
      <c r="F19" s="141" t="str">
        <f>'для расчета'!F102</f>
        <v>111</v>
      </c>
      <c r="G19" s="141" t="str">
        <f>'для расчета'!G102</f>
        <v>000</v>
      </c>
      <c r="H19" s="142">
        <f>'для расчета'!H102</f>
        <v>1849.7</v>
      </c>
      <c r="I19" s="102">
        <f>'для расчета'!I102</f>
        <v>1849.7</v>
      </c>
      <c r="J19" s="115"/>
      <c r="K19" s="115"/>
      <c r="L19" s="115"/>
      <c r="M19" s="115"/>
      <c r="N19" s="115"/>
      <c r="O19" s="271"/>
      <c r="Q19" s="271"/>
    </row>
    <row r="20" spans="1:19" ht="24" customHeight="1" x14ac:dyDescent="0.2">
      <c r="A20" s="335" t="str">
        <f>'для расчета'!A103</f>
        <v>Оплата труда и начисления на выплаты по оплате труда</v>
      </c>
      <c r="B20" s="141">
        <f>'для расчета'!B103</f>
        <v>734</v>
      </c>
      <c r="C20" s="141" t="str">
        <f>'для расчета'!C103</f>
        <v>01</v>
      </c>
      <c r="D20" s="141" t="str">
        <f>'для расчета'!D103</f>
        <v>02</v>
      </c>
      <c r="E20" s="141" t="str">
        <f>'для расчета'!E103</f>
        <v>91.1.60.01</v>
      </c>
      <c r="F20" s="141" t="str">
        <f>'для расчета'!F103</f>
        <v>111</v>
      </c>
      <c r="G20" s="141" t="str">
        <f>'для расчета'!G103</f>
        <v>210</v>
      </c>
      <c r="H20" s="142">
        <f>'для расчета'!H103</f>
        <v>1849.7</v>
      </c>
      <c r="I20" s="102">
        <f>'для расчета'!I103</f>
        <v>1849.7</v>
      </c>
      <c r="J20" s="115"/>
      <c r="K20" s="115"/>
      <c r="L20" s="115"/>
      <c r="M20" s="115"/>
      <c r="N20" s="115"/>
      <c r="O20" s="271"/>
      <c r="Q20" s="271"/>
    </row>
    <row r="21" spans="1:19" ht="16.149999999999999" customHeight="1" x14ac:dyDescent="0.2">
      <c r="A21" s="335" t="str">
        <f>'для расчета'!A104</f>
        <v>Заработная плата</v>
      </c>
      <c r="B21" s="141">
        <f>'для расчета'!B104</f>
        <v>734</v>
      </c>
      <c r="C21" s="141" t="str">
        <f>'для расчета'!C104</f>
        <v>01</v>
      </c>
      <c r="D21" s="141" t="str">
        <f>'для расчета'!D104</f>
        <v>02</v>
      </c>
      <c r="E21" s="141" t="str">
        <f>'для расчета'!E104</f>
        <v>91.1.60.01</v>
      </c>
      <c r="F21" s="141" t="str">
        <f>'для расчета'!F104</f>
        <v>111</v>
      </c>
      <c r="G21" s="141" t="str">
        <f>'для расчета'!G104</f>
        <v>211</v>
      </c>
      <c r="H21" s="142">
        <f>'для расчета'!H104</f>
        <v>1575.4</v>
      </c>
      <c r="I21" s="102">
        <f>'для расчета'!I104</f>
        <v>1575.4</v>
      </c>
      <c r="J21" s="115"/>
      <c r="O21" s="271"/>
      <c r="Q21" s="271"/>
      <c r="R21" s="439"/>
      <c r="S21" s="113"/>
    </row>
    <row r="22" spans="1:19" ht="16.149999999999999" customHeight="1" x14ac:dyDescent="0.2">
      <c r="A22" s="335" t="str">
        <f>'для расчета'!A105</f>
        <v>Начисления на выплаты по оплате труда</v>
      </c>
      <c r="B22" s="141">
        <f>'для расчета'!B105</f>
        <v>734</v>
      </c>
      <c r="C22" s="141" t="str">
        <f>'для расчета'!C105</f>
        <v>01</v>
      </c>
      <c r="D22" s="141" t="str">
        <f>'для расчета'!D105</f>
        <v>02</v>
      </c>
      <c r="E22" s="141" t="str">
        <f>'для расчета'!E105</f>
        <v>91.1.60.01</v>
      </c>
      <c r="F22" s="141" t="str">
        <f>'для расчета'!F105</f>
        <v>111</v>
      </c>
      <c r="G22" s="141" t="str">
        <f>'для расчета'!G105</f>
        <v>213</v>
      </c>
      <c r="H22" s="142">
        <f>'для расчета'!H105</f>
        <v>274.3</v>
      </c>
      <c r="I22" s="102">
        <f>'для расчета'!I105</f>
        <v>274.3</v>
      </c>
      <c r="J22" s="360"/>
      <c r="K22" s="360"/>
      <c r="L22" s="360"/>
      <c r="M22" s="360"/>
      <c r="N22" s="360"/>
      <c r="O22" s="271"/>
      <c r="Q22" s="271"/>
    </row>
    <row r="23" spans="1:19" ht="36.75" hidden="1" customHeight="1" x14ac:dyDescent="0.2">
      <c r="A23" s="335" t="str">
        <f>'для расчета'!A106</f>
        <v>Иные выплаты персоналу государственных (муниципальных) органов, за исключением фонда оплаты труда</v>
      </c>
      <c r="B23" s="141">
        <f>'для расчета'!B106</f>
        <v>734</v>
      </c>
      <c r="C23" s="141" t="str">
        <f>'для расчета'!C106</f>
        <v>01</v>
      </c>
      <c r="D23" s="141" t="str">
        <f>'для расчета'!D106</f>
        <v>02</v>
      </c>
      <c r="E23" s="141" t="str">
        <f>'для расчета'!E106</f>
        <v>91.1.60.01</v>
      </c>
      <c r="F23" s="141" t="str">
        <f>'для расчета'!F106</f>
        <v>122</v>
      </c>
      <c r="G23" s="141" t="str">
        <f>'для расчета'!G106</f>
        <v>200</v>
      </c>
      <c r="H23" s="142">
        <f>'для расчета'!H106</f>
        <v>0</v>
      </c>
      <c r="I23" s="102">
        <f>'для расчета'!I106</f>
        <v>0</v>
      </c>
      <c r="J23" s="375"/>
      <c r="K23" s="375"/>
      <c r="L23" s="375"/>
      <c r="M23" s="375"/>
      <c r="N23" s="375"/>
      <c r="O23" s="271"/>
      <c r="Q23" s="271"/>
    </row>
    <row r="24" spans="1:19" ht="15.6" hidden="1" customHeight="1" x14ac:dyDescent="0.2">
      <c r="A24" s="335" t="str">
        <f>'для расчета'!A107</f>
        <v>Прочие выплаты</v>
      </c>
      <c r="B24" s="141">
        <f>'для расчета'!B107</f>
        <v>734</v>
      </c>
      <c r="C24" s="141" t="str">
        <f>'для расчета'!C107</f>
        <v>01</v>
      </c>
      <c r="D24" s="141" t="str">
        <f>'для расчета'!D107</f>
        <v>02</v>
      </c>
      <c r="E24" s="141" t="str">
        <f>'для расчета'!E107</f>
        <v>91.1.60.01</v>
      </c>
      <c r="F24" s="141" t="str">
        <f>'для расчета'!F107</f>
        <v>122</v>
      </c>
      <c r="G24" s="141" t="str">
        <f>'для расчета'!G107</f>
        <v>212</v>
      </c>
      <c r="H24" s="142">
        <f>'для расчета'!H107</f>
        <v>0</v>
      </c>
      <c r="I24" s="102">
        <f>'для расчета'!I107</f>
        <v>0</v>
      </c>
      <c r="J24" s="115"/>
      <c r="K24" s="115"/>
      <c r="L24" s="115"/>
      <c r="M24" s="115"/>
      <c r="N24" s="115"/>
      <c r="O24" s="271"/>
      <c r="Q24" s="271"/>
    </row>
    <row r="25" spans="1:19" ht="15.75" hidden="1" customHeight="1" x14ac:dyDescent="0.2">
      <c r="A25" s="335" t="str">
        <f>'для расчета'!A108</f>
        <v>Начисления на выплаты по оплате труда</v>
      </c>
      <c r="B25" s="141">
        <f>'для расчета'!B108</f>
        <v>734</v>
      </c>
      <c r="C25" s="141" t="str">
        <f>'для расчета'!C108</f>
        <v>01</v>
      </c>
      <c r="D25" s="141" t="str">
        <f>'для расчета'!D108</f>
        <v>02</v>
      </c>
      <c r="E25" s="141" t="str">
        <f>'для расчета'!E108</f>
        <v>91.1.60.01</v>
      </c>
      <c r="F25" s="141" t="str">
        <f>'для расчета'!F108</f>
        <v>122</v>
      </c>
      <c r="G25" s="141" t="str">
        <f>'для расчета'!G108</f>
        <v>213</v>
      </c>
      <c r="H25" s="142">
        <f>'для расчета'!H108</f>
        <v>0</v>
      </c>
      <c r="I25" s="102">
        <f>'для расчета'!I108</f>
        <v>0</v>
      </c>
      <c r="J25" s="115"/>
      <c r="K25" s="115"/>
      <c r="L25" s="115"/>
      <c r="M25" s="115"/>
      <c r="N25" s="115"/>
      <c r="O25" s="271"/>
      <c r="Q25" s="271"/>
    </row>
    <row r="26" spans="1:19" ht="15" hidden="1" customHeight="1" x14ac:dyDescent="0.2">
      <c r="A26" s="335" t="str">
        <f>'для расчета'!A109</f>
        <v>Транспортные услуги</v>
      </c>
      <c r="B26" s="141">
        <f>'для расчета'!B109</f>
        <v>734</v>
      </c>
      <c r="C26" s="141" t="str">
        <f>'для расчета'!C109</f>
        <v>01</v>
      </c>
      <c r="D26" s="141" t="str">
        <f>'для расчета'!D109</f>
        <v>02</v>
      </c>
      <c r="E26" s="141" t="str">
        <f>'для расчета'!E109</f>
        <v>91.1.60.01</v>
      </c>
      <c r="F26" s="141" t="str">
        <f>'для расчета'!F109</f>
        <v>122</v>
      </c>
      <c r="G26" s="141" t="str">
        <f>'для расчета'!G109</f>
        <v>222</v>
      </c>
      <c r="H26" s="142">
        <f>'для расчета'!H109</f>
        <v>0</v>
      </c>
      <c r="I26" s="102">
        <f>'для расчета'!I109</f>
        <v>0</v>
      </c>
      <c r="J26" s="115"/>
      <c r="K26" s="115"/>
      <c r="L26" s="115"/>
      <c r="M26" s="115"/>
      <c r="N26" s="115"/>
      <c r="O26" s="271"/>
      <c r="Q26" s="271"/>
    </row>
    <row r="27" spans="1:19" s="117" customFormat="1" ht="48" customHeight="1" x14ac:dyDescent="0.2">
      <c r="A27" s="337" t="str">
        <f>'для расчета'!A110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7" s="150">
        <f>'для расчета'!B110</f>
        <v>734</v>
      </c>
      <c r="C27" s="150" t="str">
        <f>'для расчета'!C110</f>
        <v>01</v>
      </c>
      <c r="D27" s="150" t="str">
        <f>'для расчета'!D110</f>
        <v>03</v>
      </c>
      <c r="E27" s="150" t="str">
        <f>'для расчета'!E110</f>
        <v>0000000</v>
      </c>
      <c r="F27" s="150" t="str">
        <f>'для расчета'!F110</f>
        <v>000</v>
      </c>
      <c r="G27" s="150" t="str">
        <f>'для расчета'!G110</f>
        <v>000</v>
      </c>
      <c r="H27" s="151">
        <f>'для расчета'!H110</f>
        <v>0</v>
      </c>
      <c r="I27" s="169">
        <f>'для расчета'!I110</f>
        <v>180</v>
      </c>
      <c r="J27" s="360"/>
      <c r="K27" s="369"/>
      <c r="L27" s="369"/>
      <c r="M27" s="369"/>
      <c r="N27" s="369"/>
      <c r="O27" s="116"/>
      <c r="P27" s="369"/>
      <c r="Q27" s="116"/>
      <c r="R27" s="445"/>
      <c r="S27" s="336"/>
    </row>
    <row r="28" spans="1:19" ht="22.5" customHeight="1" x14ac:dyDescent="0.2">
      <c r="A28" s="335" t="str">
        <f>'для расчета'!A111</f>
        <v>ОБЕСПЕЧЕНИЕ ДЕЯТЕЛЬНОСТИ В СФЕРЕ УСТАНОВЛЕННЫХ ФУНКЦИЙ</v>
      </c>
      <c r="B28" s="141">
        <f>'для расчета'!B111</f>
        <v>734</v>
      </c>
      <c r="C28" s="141" t="str">
        <f>'для расчета'!C111</f>
        <v>01</v>
      </c>
      <c r="D28" s="141" t="str">
        <f>'для расчета'!D111</f>
        <v>03</v>
      </c>
      <c r="E28" s="141" t="str">
        <f>'для расчета'!E111</f>
        <v>91.1.60.01</v>
      </c>
      <c r="F28" s="141" t="str">
        <f>'для расчета'!F111</f>
        <v>000</v>
      </c>
      <c r="G28" s="141" t="str">
        <f>'для расчета'!G111</f>
        <v>000</v>
      </c>
      <c r="H28" s="142">
        <f>'для расчета'!H111</f>
        <v>0</v>
      </c>
      <c r="I28" s="102">
        <f>'для расчета'!I111</f>
        <v>180</v>
      </c>
      <c r="J28" s="115"/>
      <c r="O28" s="271"/>
      <c r="Q28" s="271"/>
      <c r="S28" s="113"/>
    </row>
    <row r="29" spans="1:19" ht="46.5" customHeight="1" x14ac:dyDescent="0.2">
      <c r="A29" s="335" t="str">
        <f>'для расчета'!A112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B29" s="141">
        <f>'для расчета'!B112</f>
        <v>734</v>
      </c>
      <c r="C29" s="141" t="str">
        <f>'для расчета'!C112</f>
        <v>01</v>
      </c>
      <c r="D29" s="141" t="str">
        <f>'для расчета'!D112</f>
        <v>03</v>
      </c>
      <c r="E29" s="141" t="str">
        <f>'для расчета'!E112</f>
        <v>91.1.60.01</v>
      </c>
      <c r="F29" s="141" t="str">
        <f>'для расчета'!F112</f>
        <v>123</v>
      </c>
      <c r="G29" s="141" t="str">
        <f>'для расчета'!G112</f>
        <v>000</v>
      </c>
      <c r="H29" s="142">
        <f>'для расчета'!H112</f>
        <v>0</v>
      </c>
      <c r="I29" s="102">
        <f>'для расчета'!I112</f>
        <v>180</v>
      </c>
      <c r="J29" s="115"/>
      <c r="K29" s="115"/>
      <c r="L29" s="115"/>
      <c r="M29" s="115"/>
      <c r="N29" s="115"/>
      <c r="O29" s="271"/>
      <c r="Q29" s="271"/>
    </row>
    <row r="30" spans="1:19" ht="16.899999999999999" customHeight="1" x14ac:dyDescent="0.2">
      <c r="A30" s="335" t="str">
        <f>'для расчета'!A113</f>
        <v>Прочие работы, услуги</v>
      </c>
      <c r="B30" s="141">
        <f>'для расчета'!B113</f>
        <v>734</v>
      </c>
      <c r="C30" s="141" t="str">
        <f>'для расчета'!C113</f>
        <v>01</v>
      </c>
      <c r="D30" s="141" t="str">
        <f>'для расчета'!D113</f>
        <v>03</v>
      </c>
      <c r="E30" s="141" t="str">
        <f>'для расчета'!E113</f>
        <v>91.1.60.01</v>
      </c>
      <c r="F30" s="141" t="str">
        <f>'для расчета'!F113</f>
        <v>123</v>
      </c>
      <c r="G30" s="141" t="str">
        <f>'для расчета'!G113</f>
        <v>226</v>
      </c>
      <c r="H30" s="142">
        <f>'для расчета'!H113</f>
        <v>0</v>
      </c>
      <c r="I30" s="102">
        <f>'для расчета'!I113</f>
        <v>180</v>
      </c>
      <c r="J30" s="115"/>
      <c r="O30" s="271"/>
      <c r="Q30" s="271"/>
    </row>
    <row r="31" spans="1:19" s="117" customFormat="1" ht="49.5" customHeight="1" x14ac:dyDescent="0.2">
      <c r="A31" s="337" t="str">
        <f>'для расчета'!A114</f>
        <v>Функционирование Правительства Российской Федерации, высших исполнительных органов государственной  власти субъектов РФ, местных администраций</v>
      </c>
      <c r="B31" s="150">
        <f>'для расчета'!B114</f>
        <v>734</v>
      </c>
      <c r="C31" s="150" t="str">
        <f>'для расчета'!C114</f>
        <v>01</v>
      </c>
      <c r="D31" s="150" t="str">
        <f>'для расчета'!D114</f>
        <v>04</v>
      </c>
      <c r="E31" s="150" t="str">
        <f>'для расчета'!E114</f>
        <v>0000000</v>
      </c>
      <c r="F31" s="150" t="str">
        <f>'для расчета'!F114</f>
        <v>000</v>
      </c>
      <c r="G31" s="150" t="str">
        <f>'для расчета'!G114</f>
        <v>000</v>
      </c>
      <c r="H31" s="151">
        <f>'для расчета'!H114</f>
        <v>19476.544999999998</v>
      </c>
      <c r="I31" s="169">
        <f>'для расчета'!I114</f>
        <v>19556.544999999998</v>
      </c>
      <c r="J31" s="360"/>
      <c r="K31" s="369"/>
      <c r="L31" s="369"/>
      <c r="M31" s="369"/>
      <c r="N31" s="369"/>
      <c r="O31" s="116"/>
      <c r="P31" s="369"/>
      <c r="Q31" s="116"/>
      <c r="R31" s="445"/>
    </row>
    <row r="32" spans="1:19" ht="25.5" customHeight="1" x14ac:dyDescent="0.2">
      <c r="A32" s="335" t="str">
        <f>'для расчета'!A115</f>
        <v>ОБЕСПЕЧЕНИЕ ДЕЯТЕЛЬНОСТИ В СФЕРЕ УСТАНОВЛЕННЫХ ФУНКЦИЙ</v>
      </c>
      <c r="B32" s="141">
        <f>'для расчета'!B115</f>
        <v>734</v>
      </c>
      <c r="C32" s="141" t="str">
        <f>'для расчета'!C115</f>
        <v>01</v>
      </c>
      <c r="D32" s="141" t="str">
        <f>'для расчета'!D115</f>
        <v>04</v>
      </c>
      <c r="E32" s="141" t="str">
        <f>'для расчета'!E115</f>
        <v>91.1.60.01</v>
      </c>
      <c r="F32" s="141" t="str">
        <f>'для расчета'!F115</f>
        <v>000</v>
      </c>
      <c r="G32" s="141" t="str">
        <f>'для расчета'!G115</f>
        <v>000</v>
      </c>
      <c r="H32" s="142">
        <f>'для расчета'!H115</f>
        <v>19476.544999999998</v>
      </c>
      <c r="I32" s="102">
        <f>'для расчета'!I115</f>
        <v>19556.544999999998</v>
      </c>
      <c r="J32" s="115"/>
      <c r="O32" s="271"/>
      <c r="Q32" s="271"/>
    </row>
    <row r="33" spans="1:21" ht="24.75" customHeight="1" x14ac:dyDescent="0.2">
      <c r="A33" s="335" t="str">
        <f>'для расчета'!A116</f>
        <v>Фонд оплаты труда казенных учреждений и взносы по обязательному социальному страхованию</v>
      </c>
      <c r="B33" s="141">
        <f>'для расчета'!B116</f>
        <v>734</v>
      </c>
      <c r="C33" s="141" t="str">
        <f>'для расчета'!C116</f>
        <v>01</v>
      </c>
      <c r="D33" s="141" t="str">
        <f>'для расчета'!D116</f>
        <v>04</v>
      </c>
      <c r="E33" s="141" t="str">
        <f>'для расчета'!E116</f>
        <v>91.1.60.01</v>
      </c>
      <c r="F33" s="141" t="str">
        <f>'для расчета'!F116</f>
        <v>111</v>
      </c>
      <c r="G33" s="141" t="str">
        <f>'для расчета'!G116</f>
        <v>000</v>
      </c>
      <c r="H33" s="142">
        <f>'для расчета'!H116</f>
        <v>19396.544999999998</v>
      </c>
      <c r="I33" s="102">
        <f>'для расчета'!I116</f>
        <v>19396.544999999998</v>
      </c>
      <c r="J33" s="115"/>
      <c r="O33" s="271"/>
      <c r="Q33" s="271"/>
    </row>
    <row r="34" spans="1:21" x14ac:dyDescent="0.2">
      <c r="A34" s="335" t="str">
        <f>'для расчета'!A117</f>
        <v>Заработная плата</v>
      </c>
      <c r="B34" s="141">
        <f>'для расчета'!B117</f>
        <v>734</v>
      </c>
      <c r="C34" s="141" t="str">
        <f>'для расчета'!C117</f>
        <v>01</v>
      </c>
      <c r="D34" s="141" t="str">
        <f>'для расчета'!D117</f>
        <v>04</v>
      </c>
      <c r="E34" s="141" t="str">
        <f>'для расчета'!E117</f>
        <v>91.1.60.01</v>
      </c>
      <c r="F34" s="141" t="str">
        <f>'для расчета'!F117</f>
        <v>111</v>
      </c>
      <c r="G34" s="141" t="str">
        <f>'для расчета'!G117</f>
        <v>211</v>
      </c>
      <c r="H34" s="142">
        <f>'для расчета'!H117</f>
        <v>14897.5</v>
      </c>
      <c r="I34" s="102">
        <f>'для расчета'!I117</f>
        <v>14897.5</v>
      </c>
      <c r="J34" s="115"/>
      <c r="O34" s="271"/>
      <c r="Q34" s="271"/>
    </row>
    <row r="35" spans="1:21" x14ac:dyDescent="0.2">
      <c r="A35" s="335" t="str">
        <f>'для расчета'!A118</f>
        <v>Начисления на выплаты по оплате труда</v>
      </c>
      <c r="B35" s="141">
        <f>'для расчета'!B118</f>
        <v>734</v>
      </c>
      <c r="C35" s="141" t="str">
        <f>'для расчета'!C118</f>
        <v>01</v>
      </c>
      <c r="D35" s="141" t="str">
        <f>'для расчета'!D118</f>
        <v>04</v>
      </c>
      <c r="E35" s="141" t="str">
        <f>'для расчета'!E118</f>
        <v>91.1.60.01</v>
      </c>
      <c r="F35" s="141" t="str">
        <f>'для расчета'!F118</f>
        <v>111</v>
      </c>
      <c r="G35" s="141" t="str">
        <f>'для расчета'!G118</f>
        <v>213</v>
      </c>
      <c r="H35" s="142">
        <f>'для расчета'!H118</f>
        <v>4499.0450000000001</v>
      </c>
      <c r="I35" s="102">
        <f>'для расчета'!I118</f>
        <v>4499.0450000000001</v>
      </c>
      <c r="J35" s="115"/>
      <c r="O35" s="271"/>
      <c r="Q35" s="271"/>
    </row>
    <row r="36" spans="1:21" ht="35.25" hidden="1" customHeight="1" x14ac:dyDescent="0.2">
      <c r="A36" s="335" t="str">
        <f>'для расчета'!A119</f>
        <v>Иные выплаты персоналу государственных (муниципальных) органов, за исключением фонда оплаты труда</v>
      </c>
      <c r="B36" s="141">
        <f>'для расчета'!B119</f>
        <v>734</v>
      </c>
      <c r="C36" s="141" t="str">
        <f>'для расчета'!C119</f>
        <v>01</v>
      </c>
      <c r="D36" s="141" t="str">
        <f>'для расчета'!D119</f>
        <v>04</v>
      </c>
      <c r="E36" s="141" t="str">
        <f>'для расчета'!E119</f>
        <v>91.1.60.01</v>
      </c>
      <c r="F36" s="141" t="str">
        <f>'для расчета'!F119</f>
        <v>122</v>
      </c>
      <c r="G36" s="141" t="str">
        <f>'для расчета'!G119</f>
        <v>000</v>
      </c>
      <c r="H36" s="142">
        <f>'для расчета'!H119</f>
        <v>0</v>
      </c>
      <c r="I36" s="102">
        <f>'для расчета'!I119</f>
        <v>0</v>
      </c>
      <c r="J36" s="115"/>
      <c r="O36" s="271"/>
      <c r="Q36" s="271"/>
    </row>
    <row r="37" spans="1:21" hidden="1" x14ac:dyDescent="0.2">
      <c r="A37" s="335" t="str">
        <f>'для расчета'!A120</f>
        <v>Прочие выплаты</v>
      </c>
      <c r="B37" s="141">
        <f>'для расчета'!B120</f>
        <v>734</v>
      </c>
      <c r="C37" s="141" t="str">
        <f>'для расчета'!C120</f>
        <v>01</v>
      </c>
      <c r="D37" s="141" t="str">
        <f>'для расчета'!D120</f>
        <v>04</v>
      </c>
      <c r="E37" s="141" t="str">
        <f>'для расчета'!E120</f>
        <v>91.1.60.01</v>
      </c>
      <c r="F37" s="141" t="str">
        <f>'для расчета'!F120</f>
        <v>122</v>
      </c>
      <c r="G37" s="141" t="str">
        <f>'для расчета'!G120</f>
        <v>212</v>
      </c>
      <c r="H37" s="142">
        <f>'для расчета'!H120</f>
        <v>0</v>
      </c>
      <c r="I37" s="102">
        <f>'для расчета'!I120</f>
        <v>0</v>
      </c>
      <c r="J37" s="115"/>
      <c r="O37" s="271"/>
      <c r="Q37" s="271"/>
    </row>
    <row r="38" spans="1:21" hidden="1" x14ac:dyDescent="0.2">
      <c r="A38" s="335" t="str">
        <f>'для расчета'!A121</f>
        <v>Начисления на выплаты по оплате труда</v>
      </c>
      <c r="B38" s="141" t="str">
        <f>'для расчета'!B121</f>
        <v>734</v>
      </c>
      <c r="C38" s="141" t="str">
        <f>'для расчета'!C121</f>
        <v>01</v>
      </c>
      <c r="D38" s="141" t="str">
        <f>'для расчета'!D121</f>
        <v>04</v>
      </c>
      <c r="E38" s="141" t="str">
        <f>'для расчета'!E121</f>
        <v>91.1.60.01</v>
      </c>
      <c r="F38" s="141" t="str">
        <f>'для расчета'!F121</f>
        <v>122</v>
      </c>
      <c r="G38" s="141" t="str">
        <f>'для расчета'!G121</f>
        <v>213</v>
      </c>
      <c r="H38" s="142">
        <f>'для расчета'!H121</f>
        <v>0</v>
      </c>
      <c r="I38" s="102">
        <f>'для расчета'!I121</f>
        <v>0</v>
      </c>
      <c r="J38" s="115"/>
      <c r="K38" s="115"/>
      <c r="L38" s="115"/>
      <c r="M38" s="115"/>
      <c r="N38" s="115"/>
      <c r="O38" s="271"/>
      <c r="Q38" s="271"/>
      <c r="R38" s="446"/>
    </row>
    <row r="39" spans="1:21" ht="13.5" hidden="1" customHeight="1" x14ac:dyDescent="0.2">
      <c r="A39" s="335" t="str">
        <f>'для расчета'!A122</f>
        <v>Прочие работы, услуги</v>
      </c>
      <c r="B39" s="141">
        <f>'для расчета'!B122</f>
        <v>734</v>
      </c>
      <c r="C39" s="141" t="str">
        <f>'для расчета'!C122</f>
        <v>01</v>
      </c>
      <c r="D39" s="141" t="str">
        <f>'для расчета'!D122</f>
        <v>04</v>
      </c>
      <c r="E39" s="141" t="str">
        <f>'для расчета'!E122</f>
        <v>91.1.60.01</v>
      </c>
      <c r="F39" s="141" t="str">
        <f>'для расчета'!F122</f>
        <v>122</v>
      </c>
      <c r="G39" s="141" t="str">
        <f>'для расчета'!G122</f>
        <v>226</v>
      </c>
      <c r="H39" s="142">
        <f>'для расчета'!H122</f>
        <v>0</v>
      </c>
      <c r="I39" s="102">
        <f>'для расчета'!I122</f>
        <v>0</v>
      </c>
      <c r="J39" s="115"/>
      <c r="O39" s="271"/>
      <c r="Q39" s="271"/>
      <c r="S39" s="26"/>
      <c r="T39" s="26"/>
      <c r="U39" s="114"/>
    </row>
    <row r="40" spans="1:21" ht="16.5" hidden="1" customHeight="1" x14ac:dyDescent="0.2">
      <c r="A40" s="335" t="str">
        <f>'для расчета'!A123</f>
        <v>Прочие расходы</v>
      </c>
      <c r="B40" s="141">
        <f>'для расчета'!B123</f>
        <v>734</v>
      </c>
      <c r="C40" s="141" t="str">
        <f>'для расчета'!C123</f>
        <v>01</v>
      </c>
      <c r="D40" s="141" t="str">
        <f>'для расчета'!D123</f>
        <v>04</v>
      </c>
      <c r="E40" s="141" t="str">
        <f>'для расчета'!E123</f>
        <v>91.1.60.01</v>
      </c>
      <c r="F40" s="141" t="str">
        <f>'для расчета'!F123</f>
        <v>122</v>
      </c>
      <c r="G40" s="141" t="str">
        <f>'для расчета'!G123</f>
        <v>290</v>
      </c>
      <c r="H40" s="142">
        <f>'для расчета'!H123</f>
        <v>0</v>
      </c>
      <c r="I40" s="102">
        <f>'для расчета'!I123</f>
        <v>0</v>
      </c>
      <c r="J40" s="115"/>
      <c r="O40" s="271"/>
      <c r="Q40" s="271"/>
    </row>
    <row r="41" spans="1:21" ht="47.25" hidden="1" customHeight="1" x14ac:dyDescent="0.2">
      <c r="A41" s="335" t="str">
        <f>'для расчета'!A124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B41" s="141" t="str">
        <f>'для расчета'!B124</f>
        <v>734</v>
      </c>
      <c r="C41" s="141" t="str">
        <f>'для расчета'!C124</f>
        <v>01</v>
      </c>
      <c r="D41" s="141" t="str">
        <f>'для расчета'!D124</f>
        <v>04</v>
      </c>
      <c r="E41" s="141" t="str">
        <f>'для расчета'!E124</f>
        <v>91.1.60.01</v>
      </c>
      <c r="F41" s="141" t="str">
        <f>'для расчета'!F124</f>
        <v>123</v>
      </c>
      <c r="G41" s="141" t="str">
        <f>'для расчета'!G124</f>
        <v>000</v>
      </c>
      <c r="H41" s="142">
        <f>'для расчета'!H124</f>
        <v>0</v>
      </c>
      <c r="I41" s="102">
        <f>'для расчета'!I124</f>
        <v>0</v>
      </c>
      <c r="J41" s="360"/>
      <c r="K41" s="360"/>
      <c r="L41" s="360"/>
      <c r="M41" s="360"/>
      <c r="N41" s="360"/>
      <c r="O41" s="271"/>
      <c r="Q41" s="271"/>
    </row>
    <row r="42" spans="1:21" ht="16.149999999999999" hidden="1" customHeight="1" x14ac:dyDescent="0.2">
      <c r="A42" s="335" t="str">
        <f>'для расчета'!A125</f>
        <v>Прочие работы, услуги</v>
      </c>
      <c r="B42" s="141" t="str">
        <f>'для расчета'!B125</f>
        <v>734</v>
      </c>
      <c r="C42" s="141" t="str">
        <f>'для расчета'!C125</f>
        <v>01</v>
      </c>
      <c r="D42" s="141" t="str">
        <f>'для расчета'!D125</f>
        <v>04</v>
      </c>
      <c r="E42" s="141" t="str">
        <f>'для расчета'!E125</f>
        <v>91.1.60.01</v>
      </c>
      <c r="F42" s="141" t="str">
        <f>'для расчета'!F125</f>
        <v>123</v>
      </c>
      <c r="G42" s="141" t="str">
        <f>'для расчета'!G125</f>
        <v>226</v>
      </c>
      <c r="H42" s="142">
        <f>'для расчета'!H125</f>
        <v>0</v>
      </c>
      <c r="I42" s="102">
        <f>'для расчета'!I125</f>
        <v>0</v>
      </c>
      <c r="J42" s="375"/>
      <c r="K42" s="375"/>
      <c r="L42" s="375"/>
      <c r="M42" s="375"/>
      <c r="N42" s="375"/>
      <c r="O42" s="271"/>
      <c r="Q42" s="271"/>
    </row>
    <row r="43" spans="1:21" ht="34.5" customHeight="1" x14ac:dyDescent="0.2">
      <c r="A43" s="335" t="str">
        <f>'для расчета'!A126</f>
        <v>Прочая закупка товаров, работ и услуг для обеспечения государственных (муниципальных) нужд</v>
      </c>
      <c r="B43" s="141">
        <f>'для расчета'!B126</f>
        <v>734</v>
      </c>
      <c r="C43" s="141" t="str">
        <f>'для расчета'!C126</f>
        <v>01</v>
      </c>
      <c r="D43" s="141" t="str">
        <f>'для расчета'!D126</f>
        <v>04</v>
      </c>
      <c r="E43" s="141" t="str">
        <f>'для расчета'!E126</f>
        <v>91.1.60.01</v>
      </c>
      <c r="F43" s="141" t="str">
        <f>'для расчета'!F126</f>
        <v>244</v>
      </c>
      <c r="G43" s="141" t="str">
        <f>'для расчета'!G126</f>
        <v>000</v>
      </c>
      <c r="H43" s="142">
        <f>'для расчета'!H126</f>
        <v>80</v>
      </c>
      <c r="I43" s="102">
        <f>'для расчета'!I126</f>
        <v>160</v>
      </c>
      <c r="J43" s="115"/>
      <c r="K43" s="115"/>
      <c r="L43" s="115"/>
      <c r="M43" s="115"/>
      <c r="N43" s="115"/>
      <c r="O43" s="271"/>
      <c r="Q43" s="271"/>
    </row>
    <row r="44" spans="1:21" ht="15" customHeight="1" x14ac:dyDescent="0.2">
      <c r="A44" s="335" t="str">
        <f>'для расчета'!A127</f>
        <v>РАСХОДЫ</v>
      </c>
      <c r="B44" s="141" t="str">
        <f>'для расчета'!B127</f>
        <v>734</v>
      </c>
      <c r="C44" s="141" t="str">
        <f>'для расчета'!C127</f>
        <v>01</v>
      </c>
      <c r="D44" s="141" t="str">
        <f>'для расчета'!D127</f>
        <v>04</v>
      </c>
      <c r="E44" s="141" t="str">
        <f>'для расчета'!E127</f>
        <v>91.1.60.01</v>
      </c>
      <c r="F44" s="141" t="str">
        <f>'для расчета'!F127</f>
        <v>244</v>
      </c>
      <c r="G44" s="141" t="str">
        <f>'для расчета'!G127</f>
        <v>200</v>
      </c>
      <c r="H44" s="142">
        <f>'для расчета'!H127</f>
        <v>80</v>
      </c>
      <c r="I44" s="102">
        <f>'для расчета'!I127</f>
        <v>160</v>
      </c>
      <c r="J44" s="115"/>
      <c r="K44" s="115"/>
      <c r="L44" s="115"/>
      <c r="M44" s="115"/>
      <c r="N44" s="115"/>
      <c r="O44" s="271"/>
      <c r="Q44" s="271"/>
    </row>
    <row r="45" spans="1:21" ht="18" hidden="1" customHeight="1" x14ac:dyDescent="0.2">
      <c r="A45" s="335" t="str">
        <f>'для расчета'!A128</f>
        <v>Услуги связи</v>
      </c>
      <c r="B45" s="141">
        <f>'для расчета'!B128</f>
        <v>734</v>
      </c>
      <c r="C45" s="141" t="str">
        <f>'для расчета'!C128</f>
        <v>01</v>
      </c>
      <c r="D45" s="141" t="str">
        <f>'для расчета'!D128</f>
        <v>04</v>
      </c>
      <c r="E45" s="141" t="str">
        <f>'для расчета'!E128</f>
        <v>91.1.60.01</v>
      </c>
      <c r="F45" s="141" t="str">
        <f>'для расчета'!F128</f>
        <v>244</v>
      </c>
      <c r="G45" s="141" t="str">
        <f>'для расчета'!G128</f>
        <v>221</v>
      </c>
      <c r="H45" s="142">
        <f>'для расчета'!H128</f>
        <v>0</v>
      </c>
      <c r="I45" s="102">
        <f>'для расчета'!I128</f>
        <v>0</v>
      </c>
      <c r="J45" s="115"/>
      <c r="K45" s="115"/>
      <c r="L45" s="115"/>
      <c r="M45" s="115"/>
      <c r="N45" s="115"/>
      <c r="O45" s="271"/>
      <c r="Q45" s="271"/>
    </row>
    <row r="46" spans="1:21" ht="17.25" customHeight="1" x14ac:dyDescent="0.2">
      <c r="A46" s="335" t="str">
        <f>'для расчета'!A129</f>
        <v>Коммунальные услуги</v>
      </c>
      <c r="B46" s="141" t="str">
        <f>'для расчета'!B129</f>
        <v>734</v>
      </c>
      <c r="C46" s="141" t="str">
        <f>'для расчета'!C129</f>
        <v>01</v>
      </c>
      <c r="D46" s="141" t="str">
        <f>'для расчета'!D129</f>
        <v>04</v>
      </c>
      <c r="E46" s="141" t="str">
        <f>'для расчета'!E129</f>
        <v>91.1.60.01</v>
      </c>
      <c r="F46" s="141" t="str">
        <f>'для расчета'!F129</f>
        <v>244</v>
      </c>
      <c r="G46" s="141" t="str">
        <f>'для расчета'!G129</f>
        <v>223</v>
      </c>
      <c r="H46" s="142">
        <f>'для расчета'!H129</f>
        <v>80</v>
      </c>
      <c r="I46" s="102">
        <f>'для расчета'!I129</f>
        <v>160</v>
      </c>
      <c r="J46" s="115"/>
      <c r="O46" s="271"/>
      <c r="Q46" s="271"/>
    </row>
    <row r="47" spans="1:21" ht="16.899999999999999" hidden="1" customHeight="1" x14ac:dyDescent="0.2">
      <c r="A47" s="335" t="str">
        <f>'для расчета'!A130</f>
        <v>Арендная плата за пользование имуществом</v>
      </c>
      <c r="B47" s="141">
        <f>'для расчета'!B130</f>
        <v>734</v>
      </c>
      <c r="C47" s="141" t="str">
        <f>'для расчета'!C130</f>
        <v>01</v>
      </c>
      <c r="D47" s="141" t="str">
        <f>'для расчета'!D130</f>
        <v>04</v>
      </c>
      <c r="E47" s="141" t="str">
        <f>'для расчета'!E130</f>
        <v>91.1.60.01</v>
      </c>
      <c r="F47" s="141" t="str">
        <f>'для расчета'!F130</f>
        <v>244</v>
      </c>
      <c r="G47" s="141" t="str">
        <f>'для расчета'!G130</f>
        <v>224</v>
      </c>
      <c r="H47" s="142">
        <f>'для расчета'!H130</f>
        <v>0</v>
      </c>
      <c r="I47" s="102">
        <f>'для расчета'!I130</f>
        <v>0</v>
      </c>
      <c r="J47" s="360"/>
      <c r="K47" s="360"/>
      <c r="L47" s="360"/>
      <c r="M47" s="360"/>
      <c r="N47" s="360"/>
      <c r="O47" s="271"/>
      <c r="Q47" s="271"/>
      <c r="R47" s="442"/>
    </row>
    <row r="48" spans="1:21" ht="16.899999999999999" hidden="1" customHeight="1" x14ac:dyDescent="0.2">
      <c r="A48" s="335" t="str">
        <f>'для расчета'!A131</f>
        <v>Работы, услуги по содержанию имущества</v>
      </c>
      <c r="B48" s="141">
        <f>'для расчета'!B131</f>
        <v>734</v>
      </c>
      <c r="C48" s="141" t="str">
        <f>'для расчета'!C131</f>
        <v>01</v>
      </c>
      <c r="D48" s="141" t="str">
        <f>'для расчета'!D131</f>
        <v>04</v>
      </c>
      <c r="E48" s="141" t="str">
        <f>'для расчета'!E131</f>
        <v>91.1.60.01</v>
      </c>
      <c r="F48" s="141" t="str">
        <f>'для расчета'!F131</f>
        <v>244</v>
      </c>
      <c r="G48" s="141" t="str">
        <f>'для расчета'!G131</f>
        <v>225</v>
      </c>
      <c r="H48" s="142">
        <f>'для расчета'!H131</f>
        <v>0</v>
      </c>
      <c r="I48" s="102">
        <f>'для расчета'!I131</f>
        <v>0</v>
      </c>
      <c r="J48" s="375"/>
      <c r="K48" s="375"/>
      <c r="L48" s="375"/>
      <c r="M48" s="375"/>
      <c r="N48" s="375"/>
      <c r="O48" s="271"/>
      <c r="Q48" s="271"/>
      <c r="R48" s="439"/>
    </row>
    <row r="49" spans="1:19" ht="18" hidden="1" customHeight="1" x14ac:dyDescent="0.2">
      <c r="A49" s="335" t="str">
        <f>'для расчета'!A132</f>
        <v>Прочие работы, услуги</v>
      </c>
      <c r="B49" s="141" t="str">
        <f>'для расчета'!B132</f>
        <v>734</v>
      </c>
      <c r="C49" s="141" t="str">
        <f>'для расчета'!C132</f>
        <v>01</v>
      </c>
      <c r="D49" s="141" t="str">
        <f>'для расчета'!D132</f>
        <v>04</v>
      </c>
      <c r="E49" s="141" t="str">
        <f>'для расчета'!E132</f>
        <v>91.1.60.01</v>
      </c>
      <c r="F49" s="141" t="str">
        <f>'для расчета'!F132</f>
        <v>244</v>
      </c>
      <c r="G49" s="141" t="str">
        <f>'для расчета'!G132</f>
        <v>226</v>
      </c>
      <c r="H49" s="142">
        <f>'для расчета'!H132</f>
        <v>0</v>
      </c>
      <c r="I49" s="102">
        <f>'для расчета'!I132</f>
        <v>0</v>
      </c>
      <c r="J49" s="115"/>
      <c r="K49" s="115"/>
      <c r="L49" s="115"/>
      <c r="M49" s="115"/>
      <c r="N49" s="115"/>
      <c r="O49" s="271"/>
      <c r="Q49" s="271"/>
      <c r="R49" s="439"/>
    </row>
    <row r="50" spans="1:19" ht="18" hidden="1" customHeight="1" x14ac:dyDescent="0.2">
      <c r="A50" s="335" t="str">
        <f>'для расчета'!A133</f>
        <v>Прочие расходы</v>
      </c>
      <c r="B50" s="141" t="str">
        <f>'для расчета'!B133</f>
        <v>734</v>
      </c>
      <c r="C50" s="141" t="str">
        <f>'для расчета'!C133</f>
        <v>01</v>
      </c>
      <c r="D50" s="141" t="str">
        <f>'для расчета'!D133</f>
        <v>04</v>
      </c>
      <c r="E50" s="141" t="str">
        <f>'для расчета'!E133</f>
        <v>91.1.60.01</v>
      </c>
      <c r="F50" s="141" t="str">
        <f>'для расчета'!F133</f>
        <v>244</v>
      </c>
      <c r="G50" s="141" t="str">
        <f>'для расчета'!G133</f>
        <v>290</v>
      </c>
      <c r="H50" s="142">
        <f>'для расчета'!H133</f>
        <v>0</v>
      </c>
      <c r="I50" s="102">
        <f>'для расчета'!I133</f>
        <v>0</v>
      </c>
      <c r="J50" s="115"/>
      <c r="K50" s="115"/>
      <c r="L50" s="115"/>
      <c r="M50" s="115"/>
      <c r="N50" s="115"/>
      <c r="O50" s="271"/>
      <c r="Q50" s="271"/>
      <c r="R50" s="439"/>
    </row>
    <row r="51" spans="1:19" ht="16.149999999999999" hidden="1" customHeight="1" x14ac:dyDescent="0.2">
      <c r="A51" s="335" t="str">
        <f>'для расчета'!A134</f>
        <v>ПОСТУПЛЕНИЕ НЕФИНАНСОВЫХ АКТИВОВ</v>
      </c>
      <c r="B51" s="141">
        <f>'для расчета'!B134</f>
        <v>734</v>
      </c>
      <c r="C51" s="141" t="str">
        <f>'для расчета'!C134</f>
        <v>01</v>
      </c>
      <c r="D51" s="141" t="str">
        <f>'для расчета'!D134</f>
        <v>04</v>
      </c>
      <c r="E51" s="141" t="str">
        <f>'для расчета'!E134</f>
        <v>91.1.60.01</v>
      </c>
      <c r="F51" s="141" t="str">
        <f>'для расчета'!F134</f>
        <v>244</v>
      </c>
      <c r="G51" s="141" t="str">
        <f>'для расчета'!G134</f>
        <v>300</v>
      </c>
      <c r="H51" s="142">
        <f>'для расчета'!H134</f>
        <v>0</v>
      </c>
      <c r="I51" s="102">
        <f>'для расчета'!I134</f>
        <v>0</v>
      </c>
      <c r="J51" s="115"/>
      <c r="K51" s="115"/>
      <c r="L51" s="115"/>
      <c r="M51" s="115"/>
      <c r="N51" s="115"/>
      <c r="O51" s="271"/>
      <c r="Q51" s="271"/>
      <c r="R51" s="439"/>
    </row>
    <row r="52" spans="1:19" ht="17.45" hidden="1" customHeight="1" x14ac:dyDescent="0.2">
      <c r="A52" s="335" t="str">
        <f>'для расчета'!A135</f>
        <v>Увеличение стоимости основных средств</v>
      </c>
      <c r="B52" s="141">
        <f>'для расчета'!B135</f>
        <v>734</v>
      </c>
      <c r="C52" s="141" t="str">
        <f>'для расчета'!C135</f>
        <v>01</v>
      </c>
      <c r="D52" s="141" t="str">
        <f>'для расчета'!D135</f>
        <v>04</v>
      </c>
      <c r="E52" s="141" t="str">
        <f>'для расчета'!E135</f>
        <v>91.1.60.01</v>
      </c>
      <c r="F52" s="141" t="str">
        <f>'для расчета'!F135</f>
        <v>244</v>
      </c>
      <c r="G52" s="141" t="str">
        <f>'для расчета'!G135</f>
        <v>310</v>
      </c>
      <c r="H52" s="142">
        <f>'для расчета'!H135</f>
        <v>0</v>
      </c>
      <c r="I52" s="102">
        <f>'для расчета'!I135</f>
        <v>0</v>
      </c>
      <c r="J52" s="115"/>
      <c r="K52" s="115"/>
      <c r="L52" s="115"/>
      <c r="M52" s="115"/>
      <c r="N52" s="115"/>
      <c r="O52" s="271"/>
      <c r="Q52" s="271"/>
      <c r="R52" s="439"/>
    </row>
    <row r="53" spans="1:19" ht="16.5" hidden="1" customHeight="1" x14ac:dyDescent="0.2">
      <c r="A53" s="335" t="str">
        <f>'для расчета'!A136</f>
        <v>Увеличение стоимости материальных запасов</v>
      </c>
      <c r="B53" s="141">
        <f>'для расчета'!B136</f>
        <v>734</v>
      </c>
      <c r="C53" s="141" t="str">
        <f>'для расчета'!C136</f>
        <v>01</v>
      </c>
      <c r="D53" s="141" t="str">
        <f>'для расчета'!D136</f>
        <v>04</v>
      </c>
      <c r="E53" s="141" t="str">
        <f>'для расчета'!E136</f>
        <v>91.1.60.01</v>
      </c>
      <c r="F53" s="141" t="str">
        <f>'для расчета'!F136</f>
        <v>244</v>
      </c>
      <c r="G53" s="141" t="str">
        <f>'для расчета'!G136</f>
        <v>340</v>
      </c>
      <c r="H53" s="142">
        <f>'для расчета'!H136</f>
        <v>0</v>
      </c>
      <c r="I53" s="102">
        <f>'для расчета'!I136</f>
        <v>0</v>
      </c>
      <c r="J53" s="115"/>
      <c r="O53" s="271"/>
      <c r="Q53" s="271"/>
      <c r="S53" s="113"/>
    </row>
    <row r="54" spans="1:19" ht="15.6" hidden="1" customHeight="1" x14ac:dyDescent="0.2">
      <c r="A54" s="335" t="str">
        <f>'для расчета'!A137</f>
        <v>Уплата налогов, сборов и иных платежей</v>
      </c>
      <c r="B54" s="141" t="str">
        <f>'для расчета'!B137</f>
        <v>734</v>
      </c>
      <c r="C54" s="141" t="str">
        <f>'для расчета'!C137</f>
        <v>01</v>
      </c>
      <c r="D54" s="141" t="str">
        <f>'для расчета'!D137</f>
        <v>04</v>
      </c>
      <c r="E54" s="141" t="str">
        <f>'для расчета'!E137</f>
        <v>91.1.60.01</v>
      </c>
      <c r="F54" s="141" t="str">
        <f>'для расчета'!F137</f>
        <v>850</v>
      </c>
      <c r="G54" s="141" t="str">
        <f>'для расчета'!G137</f>
        <v>000</v>
      </c>
      <c r="H54" s="142">
        <f>'для расчета'!H137</f>
        <v>0</v>
      </c>
      <c r="I54" s="102">
        <f>'для расчета'!I137</f>
        <v>0</v>
      </c>
      <c r="J54" s="115"/>
      <c r="O54" s="271"/>
      <c r="Q54" s="271"/>
      <c r="S54" s="113"/>
    </row>
    <row r="55" spans="1:19" ht="16.899999999999999" hidden="1" customHeight="1" x14ac:dyDescent="0.2">
      <c r="A55" s="335" t="str">
        <f>'для расчета'!A138</f>
        <v>Уплата прочих налогов, сборов и иных платежей</v>
      </c>
      <c r="B55" s="141" t="str">
        <f>'для расчета'!B138</f>
        <v>734</v>
      </c>
      <c r="C55" s="141" t="str">
        <f>'для расчета'!C138</f>
        <v>01</v>
      </c>
      <c r="D55" s="141" t="str">
        <f>'для расчета'!D138</f>
        <v>04</v>
      </c>
      <c r="E55" s="141" t="str">
        <f>'для расчета'!E138</f>
        <v>91.1.60.01</v>
      </c>
      <c r="F55" s="141" t="str">
        <f>'для расчета'!F138</f>
        <v>852</v>
      </c>
      <c r="G55" s="141" t="str">
        <f>'для расчета'!G138</f>
        <v>290</v>
      </c>
      <c r="H55" s="142">
        <f>'для расчета'!H138</f>
        <v>0</v>
      </c>
      <c r="I55" s="102">
        <f>'для расчета'!I138</f>
        <v>0</v>
      </c>
      <c r="J55" s="115"/>
      <c r="O55" s="271"/>
      <c r="Q55" s="271"/>
      <c r="S55" s="113"/>
    </row>
    <row r="56" spans="1:19" s="117" customFormat="1" ht="16.149999999999999" customHeight="1" x14ac:dyDescent="0.2">
      <c r="A56" s="337" t="str">
        <f>'для расчета'!A139</f>
        <v>Резервные фонды</v>
      </c>
      <c r="B56" s="150">
        <f>'для расчета'!B139</f>
        <v>734</v>
      </c>
      <c r="C56" s="150" t="str">
        <f>'для расчета'!C139</f>
        <v>01</v>
      </c>
      <c r="D56" s="150" t="str">
        <f>'для расчета'!D139</f>
        <v>11</v>
      </c>
      <c r="E56" s="150" t="str">
        <f>'для расчета'!E139</f>
        <v>0000000</v>
      </c>
      <c r="F56" s="150" t="str">
        <f>'для расчета'!F139</f>
        <v>000</v>
      </c>
      <c r="G56" s="150" t="str">
        <f>'для расчета'!G139</f>
        <v>000</v>
      </c>
      <c r="H56" s="151">
        <f>'для расчета'!H139</f>
        <v>100</v>
      </c>
      <c r="I56" s="169">
        <f>'для расчета'!I139</f>
        <v>100</v>
      </c>
      <c r="J56" s="360"/>
      <c r="K56" s="369"/>
      <c r="L56" s="369"/>
      <c r="M56" s="369"/>
      <c r="N56" s="369"/>
      <c r="O56" s="116"/>
      <c r="P56" s="369"/>
      <c r="Q56" s="116"/>
      <c r="R56" s="445"/>
    </row>
    <row r="57" spans="1:19" ht="23.25" customHeight="1" x14ac:dyDescent="0.2">
      <c r="A57" s="335" t="str">
        <f>'для расчета'!A140</f>
        <v>Резервный фонд администрации муниципального образования</v>
      </c>
      <c r="B57" s="141">
        <f>'для расчета'!B140</f>
        <v>734</v>
      </c>
      <c r="C57" s="141" t="str">
        <f>'для расчета'!C140</f>
        <v>01</v>
      </c>
      <c r="D57" s="141" t="str">
        <f>'для расчета'!D140</f>
        <v>11</v>
      </c>
      <c r="E57" s="141" t="str">
        <f>'для расчета'!E140</f>
        <v>91.1.60.04</v>
      </c>
      <c r="F57" s="141" t="str">
        <f>'для расчета'!F140</f>
        <v>000</v>
      </c>
      <c r="G57" s="141" t="str">
        <f>'для расчета'!G140</f>
        <v>000</v>
      </c>
      <c r="H57" s="142">
        <f>'для расчета'!H140</f>
        <v>100</v>
      </c>
      <c r="I57" s="102">
        <f>'для расчета'!I140</f>
        <v>100</v>
      </c>
      <c r="J57" s="115"/>
      <c r="O57" s="271"/>
      <c r="Q57" s="271"/>
    </row>
    <row r="58" spans="1:19" ht="15.6" customHeight="1" x14ac:dyDescent="0.2">
      <c r="A58" s="335" t="str">
        <f>'для расчета'!A141</f>
        <v>Резервные средства</v>
      </c>
      <c r="B58" s="141">
        <f>'для расчета'!B141</f>
        <v>734</v>
      </c>
      <c r="C58" s="141" t="str">
        <f>'для расчета'!C141</f>
        <v>01</v>
      </c>
      <c r="D58" s="141" t="str">
        <f>'для расчета'!D141</f>
        <v>11</v>
      </c>
      <c r="E58" s="141" t="str">
        <f>'для расчета'!E141</f>
        <v>91.1.60.04</v>
      </c>
      <c r="F58" s="141" t="str">
        <f>'для расчета'!F141</f>
        <v>870</v>
      </c>
      <c r="G58" s="141" t="str">
        <f>'для расчета'!G141</f>
        <v>000</v>
      </c>
      <c r="H58" s="142">
        <f>'для расчета'!H141</f>
        <v>100</v>
      </c>
      <c r="I58" s="102">
        <f>'для расчета'!I141</f>
        <v>100</v>
      </c>
      <c r="J58" s="115"/>
      <c r="O58" s="271"/>
      <c r="Q58" s="271"/>
    </row>
    <row r="59" spans="1:19" x14ac:dyDescent="0.2">
      <c r="A59" s="335" t="str">
        <f>'для расчета'!A142</f>
        <v>РАСХОДЫ</v>
      </c>
      <c r="B59" s="141">
        <f>'для расчета'!B142</f>
        <v>734</v>
      </c>
      <c r="C59" s="141" t="str">
        <f>'для расчета'!C142</f>
        <v>01</v>
      </c>
      <c r="D59" s="141" t="str">
        <f>'для расчета'!D142</f>
        <v>11</v>
      </c>
      <c r="E59" s="141" t="str">
        <f>'для расчета'!E142</f>
        <v>91.1.60.04</v>
      </c>
      <c r="F59" s="141" t="str">
        <f>'для расчета'!F142</f>
        <v>870</v>
      </c>
      <c r="G59" s="141">
        <f>'для расчета'!G142</f>
        <v>200</v>
      </c>
      <c r="H59" s="142">
        <f>'для расчета'!H142</f>
        <v>100</v>
      </c>
      <c r="I59" s="102">
        <f>'для расчета'!I142</f>
        <v>100</v>
      </c>
      <c r="J59" s="115"/>
      <c r="O59" s="271"/>
      <c r="Q59" s="271"/>
    </row>
    <row r="60" spans="1:19" ht="16.5" customHeight="1" x14ac:dyDescent="0.2">
      <c r="A60" s="335" t="str">
        <f>'для расчета'!A143</f>
        <v>Прочие расходы</v>
      </c>
      <c r="B60" s="141">
        <f>'для расчета'!B143</f>
        <v>734</v>
      </c>
      <c r="C60" s="141" t="str">
        <f>'для расчета'!C143</f>
        <v>01</v>
      </c>
      <c r="D60" s="141" t="str">
        <f>'для расчета'!D143</f>
        <v>11</v>
      </c>
      <c r="E60" s="141" t="str">
        <f>'для расчета'!E143</f>
        <v>91.1.60.04</v>
      </c>
      <c r="F60" s="141" t="str">
        <f>'для расчета'!F143</f>
        <v>870</v>
      </c>
      <c r="G60" s="141">
        <f>'для расчета'!G143</f>
        <v>290</v>
      </c>
      <c r="H60" s="142">
        <f>'для расчета'!H143</f>
        <v>100</v>
      </c>
      <c r="I60" s="102">
        <f>'для расчета'!I143</f>
        <v>100</v>
      </c>
      <c r="J60" s="115"/>
      <c r="O60" s="271"/>
      <c r="Q60" s="271"/>
    </row>
    <row r="61" spans="1:19" ht="27" hidden="1" customHeight="1" x14ac:dyDescent="0.2">
      <c r="A61" s="335" t="str">
        <f>'для расчета'!A144</f>
        <v>Другие общегосударственные вопросы</v>
      </c>
      <c r="B61" s="141">
        <f>'для расчета'!B144</f>
        <v>734</v>
      </c>
      <c r="C61" s="141" t="str">
        <f>'для расчета'!C144</f>
        <v>01</v>
      </c>
      <c r="D61" s="141" t="str">
        <f>'для расчета'!D144</f>
        <v>13</v>
      </c>
      <c r="E61" s="141" t="str">
        <f>'для расчета'!E144</f>
        <v>0000000</v>
      </c>
      <c r="F61" s="141" t="str">
        <f>'для расчета'!F144</f>
        <v>000</v>
      </c>
      <c r="G61" s="141" t="str">
        <f>'для расчета'!G144</f>
        <v>000</v>
      </c>
      <c r="H61" s="142">
        <f>'для расчета'!H144</f>
        <v>0</v>
      </c>
      <c r="I61" s="102">
        <f>'для расчета'!I144</f>
        <v>0</v>
      </c>
      <c r="J61" s="115"/>
      <c r="O61" s="271"/>
      <c r="Q61" s="271"/>
    </row>
    <row r="62" spans="1:19" ht="18" hidden="1" customHeight="1" x14ac:dyDescent="0.2">
      <c r="A62" s="335" t="str">
        <f>'для расчета'!A145</f>
        <v>Реализация государственной политики в области приватизации и управления государственной и муниципальной собственностью</v>
      </c>
      <c r="B62" s="141">
        <f>'для расчета'!B145</f>
        <v>734</v>
      </c>
      <c r="C62" s="141" t="str">
        <f>'для расчета'!C145</f>
        <v>01</v>
      </c>
      <c r="D62" s="141" t="str">
        <f>'для расчета'!D145</f>
        <v>13</v>
      </c>
      <c r="E62" s="141" t="str">
        <f>'для расчета'!E145</f>
        <v>0900000</v>
      </c>
      <c r="F62" s="141" t="str">
        <f>'для расчета'!F145</f>
        <v>000</v>
      </c>
      <c r="G62" s="141" t="str">
        <f>'для расчета'!G145</f>
        <v>000</v>
      </c>
      <c r="H62" s="142">
        <f>'для расчета'!H145</f>
        <v>0</v>
      </c>
      <c r="I62" s="102">
        <f>'для расчета'!I145</f>
        <v>0</v>
      </c>
      <c r="J62" s="115"/>
      <c r="O62" s="271"/>
      <c r="Q62" s="271"/>
    </row>
    <row r="63" spans="1:19" ht="16.899999999999999" hidden="1" customHeight="1" x14ac:dyDescent="0.2">
      <c r="A63" s="335" t="str">
        <f>'для расчета'!A146</f>
        <v>Оценка недвижимости, признание прав и регулирование отношений по государственной и муниципальной собственности</v>
      </c>
      <c r="B63" s="141">
        <f>'для расчета'!B146</f>
        <v>734</v>
      </c>
      <c r="C63" s="141" t="str">
        <f>'для расчета'!C146</f>
        <v>01</v>
      </c>
      <c r="D63" s="141" t="str">
        <f>'для расчета'!D146</f>
        <v>13</v>
      </c>
      <c r="E63" s="141" t="str">
        <f>'для расчета'!E146</f>
        <v>0900200</v>
      </c>
      <c r="F63" s="141" t="str">
        <f>'для расчета'!F146</f>
        <v>000</v>
      </c>
      <c r="G63" s="141" t="str">
        <f>'для расчета'!G146</f>
        <v>000</v>
      </c>
      <c r="H63" s="142">
        <f>'для расчета'!H146</f>
        <v>0</v>
      </c>
      <c r="I63" s="102">
        <f>'для расчета'!I146</f>
        <v>0</v>
      </c>
      <c r="J63" s="115"/>
      <c r="O63" s="271"/>
      <c r="Q63" s="271"/>
    </row>
    <row r="64" spans="1:19" ht="15.75" hidden="1" customHeight="1" x14ac:dyDescent="0.2">
      <c r="A64" s="335" t="str">
        <f>'для расчета'!A147</f>
        <v>Выполнение функций органами местного самоуправления</v>
      </c>
      <c r="B64" s="141">
        <f>'для расчета'!B147</f>
        <v>734</v>
      </c>
      <c r="C64" s="141" t="str">
        <f>'для расчета'!C147</f>
        <v>01</v>
      </c>
      <c r="D64" s="141" t="str">
        <f>'для расчета'!D147</f>
        <v>13</v>
      </c>
      <c r="E64" s="141" t="str">
        <f>'для расчета'!E147</f>
        <v>0900200</v>
      </c>
      <c r="F64" s="141" t="str">
        <f>'для расчета'!F147</f>
        <v>500</v>
      </c>
      <c r="G64" s="141" t="str">
        <f>'для расчета'!G147</f>
        <v>000</v>
      </c>
      <c r="H64" s="142">
        <f>'для расчета'!H147</f>
        <v>0</v>
      </c>
      <c r="I64" s="102">
        <f>'для расчета'!I147</f>
        <v>0</v>
      </c>
      <c r="J64" s="116"/>
      <c r="K64" s="116"/>
      <c r="L64" s="116"/>
      <c r="M64" s="116"/>
      <c r="N64" s="116"/>
      <c r="O64" s="271"/>
      <c r="Q64" s="271"/>
    </row>
    <row r="65" spans="1:18" ht="15.75" hidden="1" customHeight="1" x14ac:dyDescent="0.2">
      <c r="A65" s="335" t="str">
        <f>'для расчета'!A148</f>
        <v>ПОСТУПЛЕНИЕ НЕФИНАНСОВЫХ АКТИВОВ</v>
      </c>
      <c r="B65" s="141">
        <f>'для расчета'!B148</f>
        <v>734</v>
      </c>
      <c r="C65" s="141" t="str">
        <f>'для расчета'!C148</f>
        <v>01</v>
      </c>
      <c r="D65" s="141" t="str">
        <f>'для расчета'!D148</f>
        <v>13</v>
      </c>
      <c r="E65" s="141" t="str">
        <f>'для расчета'!E148</f>
        <v>0900200</v>
      </c>
      <c r="F65" s="141" t="str">
        <f>'для расчета'!F148</f>
        <v>500</v>
      </c>
      <c r="G65" s="141" t="str">
        <f>'для расчета'!G148</f>
        <v>300</v>
      </c>
      <c r="H65" s="142">
        <f>'для расчета'!H148</f>
        <v>0</v>
      </c>
      <c r="I65" s="102">
        <f>'для расчета'!I148</f>
        <v>0</v>
      </c>
      <c r="J65" s="116"/>
      <c r="K65" s="116"/>
      <c r="L65" s="116"/>
      <c r="M65" s="116"/>
      <c r="N65" s="116"/>
      <c r="O65" s="271"/>
      <c r="Q65" s="271"/>
    </row>
    <row r="66" spans="1:18" ht="19.899999999999999" hidden="1" customHeight="1" x14ac:dyDescent="0.2">
      <c r="A66" s="335" t="str">
        <f>'для расчета'!A149</f>
        <v>Увеличение стоимости непроизведенных активов</v>
      </c>
      <c r="B66" s="141">
        <f>'для расчета'!B149</f>
        <v>734</v>
      </c>
      <c r="C66" s="141" t="str">
        <f>'для расчета'!C149</f>
        <v>01</v>
      </c>
      <c r="D66" s="141" t="str">
        <f>'для расчета'!D149</f>
        <v>13</v>
      </c>
      <c r="E66" s="141" t="str">
        <f>'для расчета'!E149</f>
        <v>0900200</v>
      </c>
      <c r="F66" s="141" t="str">
        <f>'для расчета'!F149</f>
        <v>500</v>
      </c>
      <c r="G66" s="141" t="str">
        <f>'для расчета'!G149</f>
        <v>330</v>
      </c>
      <c r="H66" s="142">
        <f>'для расчета'!H149</f>
        <v>0</v>
      </c>
      <c r="I66" s="102">
        <f>'для расчета'!I149</f>
        <v>0</v>
      </c>
      <c r="J66" s="116"/>
      <c r="K66" s="116"/>
      <c r="L66" s="116"/>
      <c r="M66" s="116"/>
      <c r="N66" s="116"/>
      <c r="O66" s="271"/>
      <c r="Q66" s="271"/>
    </row>
    <row r="67" spans="1:18" s="117" customFormat="1" ht="19.899999999999999" customHeight="1" x14ac:dyDescent="0.2">
      <c r="A67" s="337" t="str">
        <f>'для расчета'!A150</f>
        <v>НАЦИОНАЛЬНАЯ ОБОРОНА</v>
      </c>
      <c r="B67" s="150">
        <f>'для расчета'!B150</f>
        <v>734</v>
      </c>
      <c r="C67" s="150" t="str">
        <f>'для расчета'!C150</f>
        <v>02</v>
      </c>
      <c r="D67" s="150" t="str">
        <f>'для расчета'!D150</f>
        <v>00</v>
      </c>
      <c r="E67" s="150" t="str">
        <f>'для расчета'!E150</f>
        <v>0000000</v>
      </c>
      <c r="F67" s="150" t="str">
        <f>'для расчета'!F150</f>
        <v>000</v>
      </c>
      <c r="G67" s="150" t="str">
        <f>'для расчета'!G150</f>
        <v>000</v>
      </c>
      <c r="H67" s="151">
        <f>'для расчета'!H150</f>
        <v>463.3</v>
      </c>
      <c r="I67" s="169">
        <f>'для расчета'!I150</f>
        <v>463.3</v>
      </c>
      <c r="J67" s="116"/>
      <c r="K67" s="116"/>
      <c r="L67" s="116"/>
      <c r="M67" s="116"/>
      <c r="N67" s="116"/>
      <c r="O67" s="116"/>
      <c r="P67" s="369"/>
      <c r="Q67" s="116"/>
      <c r="R67" s="445"/>
    </row>
    <row r="68" spans="1:18" ht="17.25" customHeight="1" x14ac:dyDescent="0.2">
      <c r="A68" s="335" t="str">
        <f>'для расчета'!A151</f>
        <v>Мобилизационная и вневойсковая подготовка</v>
      </c>
      <c r="B68" s="141">
        <f>'для расчета'!B151</f>
        <v>734</v>
      </c>
      <c r="C68" s="141" t="str">
        <f>'для расчета'!C151</f>
        <v>02</v>
      </c>
      <c r="D68" s="141" t="str">
        <f>'для расчета'!D151</f>
        <v>03</v>
      </c>
      <c r="E68" s="141" t="str">
        <f>'для расчета'!E151</f>
        <v>0000000</v>
      </c>
      <c r="F68" s="141" t="str">
        <f>'для расчета'!F151</f>
        <v>000</v>
      </c>
      <c r="G68" s="141" t="str">
        <f>'для расчета'!G151</f>
        <v>000</v>
      </c>
      <c r="H68" s="142">
        <f>'для расчета'!H151</f>
        <v>463.3</v>
      </c>
      <c r="I68" s="102">
        <f>'для расчета'!I151</f>
        <v>463.3</v>
      </c>
      <c r="J68" s="116"/>
      <c r="K68" s="116"/>
      <c r="L68" s="116"/>
      <c r="M68" s="116"/>
      <c r="N68" s="116"/>
      <c r="O68" s="271"/>
      <c r="Q68" s="271"/>
    </row>
    <row r="69" spans="1:18" ht="35.25" customHeight="1" x14ac:dyDescent="0.2">
      <c r="A69" s="335" t="str">
        <f>'для расчета'!A152</f>
        <v>Субвенции на осуществление первичного воинского учета на территориях, где отсутствуют военные комиссариаты</v>
      </c>
      <c r="B69" s="141">
        <f>'для расчета'!B152</f>
        <v>734</v>
      </c>
      <c r="C69" s="141" t="str">
        <f>'для расчета'!C152</f>
        <v>02</v>
      </c>
      <c r="D69" s="141" t="str">
        <f>'для расчета'!D152</f>
        <v>03</v>
      </c>
      <c r="E69" s="141" t="str">
        <f>'для расчета'!E152</f>
        <v>91.3.51.18</v>
      </c>
      <c r="F69" s="141" t="str">
        <f>'для расчета'!F152</f>
        <v>000</v>
      </c>
      <c r="G69" s="141" t="str">
        <f>'для расчета'!G152</f>
        <v>000</v>
      </c>
      <c r="H69" s="142">
        <f>'для расчета'!H152</f>
        <v>463.3</v>
      </c>
      <c r="I69" s="102">
        <f>'для расчета'!I152</f>
        <v>463.3</v>
      </c>
      <c r="J69" s="116"/>
      <c r="K69" s="116"/>
      <c r="L69" s="116"/>
      <c r="M69" s="116"/>
      <c r="N69" s="116"/>
      <c r="O69" s="271"/>
      <c r="Q69" s="271"/>
    </row>
    <row r="70" spans="1:18" ht="23.25" customHeight="1" x14ac:dyDescent="0.2">
      <c r="A70" s="335" t="str">
        <f>'для расчета'!A153</f>
        <v>Фонд оплаты труда казенных учреждений и взносы по обязательному социальному страхованию</v>
      </c>
      <c r="B70" s="141">
        <f>'для расчета'!B153</f>
        <v>734</v>
      </c>
      <c r="C70" s="141" t="str">
        <f>'для расчета'!C153</f>
        <v>02</v>
      </c>
      <c r="D70" s="141" t="str">
        <f>'для расчета'!D153</f>
        <v>03</v>
      </c>
      <c r="E70" s="141" t="str">
        <f>'для расчета'!E153</f>
        <v>91.3.51.18</v>
      </c>
      <c r="F70" s="141" t="str">
        <f>'для расчета'!F153</f>
        <v>111</v>
      </c>
      <c r="G70" s="141" t="str">
        <f>'для расчета'!G153</f>
        <v>000</v>
      </c>
      <c r="H70" s="142">
        <f>'для расчета'!H153</f>
        <v>402.1</v>
      </c>
      <c r="I70" s="102">
        <f>'для расчета'!I153</f>
        <v>402.1</v>
      </c>
      <c r="J70" s="116"/>
      <c r="K70" s="116"/>
      <c r="L70" s="116"/>
      <c r="M70" s="116"/>
      <c r="N70" s="116"/>
      <c r="O70" s="271"/>
      <c r="Q70" s="271"/>
    </row>
    <row r="71" spans="1:18" ht="18" customHeight="1" x14ac:dyDescent="0.2">
      <c r="A71" s="335" t="str">
        <f>'для расчета'!A154</f>
        <v>Заработная плата</v>
      </c>
      <c r="B71" s="141">
        <f>'для расчета'!B154</f>
        <v>734</v>
      </c>
      <c r="C71" s="141" t="str">
        <f>'для расчета'!C154</f>
        <v>02</v>
      </c>
      <c r="D71" s="141" t="str">
        <f>'для расчета'!D154</f>
        <v>03</v>
      </c>
      <c r="E71" s="141" t="str">
        <f>'для расчета'!E154</f>
        <v>91.3.51.18</v>
      </c>
      <c r="F71" s="141" t="str">
        <f>'для расчета'!F154</f>
        <v>111</v>
      </c>
      <c r="G71" s="141" t="str">
        <f>'для расчета'!G154</f>
        <v>211</v>
      </c>
      <c r="H71" s="142">
        <f>'для расчета'!H154</f>
        <v>308.8</v>
      </c>
      <c r="I71" s="102">
        <f>'для расчета'!I154</f>
        <v>308.8</v>
      </c>
      <c r="J71" s="116"/>
      <c r="K71" s="116"/>
      <c r="L71" s="116"/>
      <c r="M71" s="116"/>
      <c r="N71" s="116"/>
      <c r="O71" s="271"/>
      <c r="Q71" s="271"/>
    </row>
    <row r="72" spans="1:18" ht="17.25" customHeight="1" x14ac:dyDescent="0.2">
      <c r="A72" s="335" t="str">
        <f>'для расчета'!A155</f>
        <v>Начисления на выплаты по оплате труда</v>
      </c>
      <c r="B72" s="141">
        <f>'для расчета'!B155</f>
        <v>734</v>
      </c>
      <c r="C72" s="141" t="str">
        <f>'для расчета'!C155</f>
        <v>02</v>
      </c>
      <c r="D72" s="141" t="str">
        <f>'для расчета'!D155</f>
        <v>03</v>
      </c>
      <c r="E72" s="141" t="str">
        <f>'для расчета'!E155</f>
        <v>91.3.51.18</v>
      </c>
      <c r="F72" s="141" t="str">
        <f>'для расчета'!F155</f>
        <v>111</v>
      </c>
      <c r="G72" s="141" t="str">
        <f>'для расчета'!G155</f>
        <v>213</v>
      </c>
      <c r="H72" s="142">
        <f>'для расчета'!H155</f>
        <v>93.3</v>
      </c>
      <c r="I72" s="102">
        <f>'для расчета'!I155</f>
        <v>93.3</v>
      </c>
      <c r="J72" s="116"/>
      <c r="K72" s="116"/>
      <c r="L72" s="116"/>
      <c r="M72" s="116"/>
      <c r="N72" s="116"/>
      <c r="O72" s="271"/>
      <c r="Q72" s="271"/>
    </row>
    <row r="73" spans="1:18" s="117" customFormat="1" ht="34.5" customHeight="1" x14ac:dyDescent="0.2">
      <c r="A73" s="335" t="str">
        <f>'для расчета'!A156</f>
        <v>Прочая закупка товаров, работ и услуг для обеспечения государственных (муниципальных) нужд</v>
      </c>
      <c r="B73" s="141" t="str">
        <f>'для расчета'!B156</f>
        <v>734</v>
      </c>
      <c r="C73" s="141" t="str">
        <f>'для расчета'!C156</f>
        <v>02</v>
      </c>
      <c r="D73" s="141" t="str">
        <f>'для расчета'!D156</f>
        <v>03</v>
      </c>
      <c r="E73" s="141" t="str">
        <f>'для расчета'!E156</f>
        <v>91.3.51.18</v>
      </c>
      <c r="F73" s="141" t="str">
        <f>'для расчета'!F156</f>
        <v>244</v>
      </c>
      <c r="G73" s="141" t="str">
        <f>'для расчета'!G156</f>
        <v>000</v>
      </c>
      <c r="H73" s="142">
        <f>'для расчета'!H156</f>
        <v>61.2</v>
      </c>
      <c r="I73" s="102">
        <f>'для расчета'!I156</f>
        <v>61.2</v>
      </c>
      <c r="J73" s="116"/>
      <c r="K73" s="116"/>
      <c r="L73" s="116"/>
      <c r="M73" s="116"/>
      <c r="N73" s="116"/>
      <c r="O73" s="116"/>
      <c r="P73" s="369"/>
      <c r="Q73" s="116"/>
      <c r="R73" s="445"/>
    </row>
    <row r="74" spans="1:18" s="117" customFormat="1" ht="16.5" customHeight="1" x14ac:dyDescent="0.2">
      <c r="A74" s="335" t="str">
        <f>'для расчета'!A157</f>
        <v>Арендная плата за пользование имуществом</v>
      </c>
      <c r="B74" s="141">
        <f>'для расчета'!B157</f>
        <v>734</v>
      </c>
      <c r="C74" s="141" t="str">
        <f>'для расчета'!C157</f>
        <v>02</v>
      </c>
      <c r="D74" s="141" t="str">
        <f>'для расчета'!D157</f>
        <v>03</v>
      </c>
      <c r="E74" s="141" t="str">
        <f>'для расчета'!E157</f>
        <v>91.3.51.18</v>
      </c>
      <c r="F74" s="141" t="str">
        <f>'для расчета'!F157</f>
        <v>244</v>
      </c>
      <c r="G74" s="141" t="str">
        <f>'для расчета'!G157</f>
        <v>224</v>
      </c>
      <c r="H74" s="142">
        <f>'для расчета'!H157</f>
        <v>40</v>
      </c>
      <c r="I74" s="102">
        <f>'для расчета'!I157</f>
        <v>40</v>
      </c>
      <c r="J74" s="116"/>
      <c r="K74" s="116"/>
      <c r="L74" s="116"/>
      <c r="M74" s="116"/>
      <c r="N74" s="116"/>
      <c r="O74" s="116"/>
      <c r="P74" s="369"/>
      <c r="Q74" s="116"/>
      <c r="R74" s="445"/>
    </row>
    <row r="75" spans="1:18" ht="20.25" hidden="1" customHeight="1" x14ac:dyDescent="0.2">
      <c r="A75" s="335" t="str">
        <f>'для расчета'!A158</f>
        <v>Прочие работы, услуги</v>
      </c>
      <c r="B75" s="141">
        <f>'для расчета'!B158</f>
        <v>734</v>
      </c>
      <c r="C75" s="141" t="str">
        <f>'для расчета'!C158</f>
        <v>02</v>
      </c>
      <c r="D75" s="141" t="str">
        <f>'для расчета'!D158</f>
        <v>03</v>
      </c>
      <c r="E75" s="141" t="str">
        <f>'для расчета'!E158</f>
        <v>91.3.51.18</v>
      </c>
      <c r="F75" s="141" t="str">
        <f>'для расчета'!F158</f>
        <v>244</v>
      </c>
      <c r="G75" s="141" t="str">
        <f>'для расчета'!G158</f>
        <v>226</v>
      </c>
      <c r="H75" s="142">
        <f>'для расчета'!H158</f>
        <v>0</v>
      </c>
      <c r="I75" s="102">
        <f>'для расчета'!I158</f>
        <v>0</v>
      </c>
      <c r="J75" s="116"/>
      <c r="K75" s="116"/>
      <c r="L75" s="116"/>
      <c r="M75" s="116"/>
      <c r="N75" s="116"/>
      <c r="O75" s="271"/>
      <c r="Q75" s="271"/>
    </row>
    <row r="76" spans="1:18" ht="18" customHeight="1" x14ac:dyDescent="0.2">
      <c r="A76" s="335" t="str">
        <f>'для расчета'!A159</f>
        <v>ПОСТУПЛЕНИЕ НЕФИНАНСОВЫХ АКТИВОВ</v>
      </c>
      <c r="B76" s="141">
        <f>'для расчета'!B159</f>
        <v>734</v>
      </c>
      <c r="C76" s="141" t="str">
        <f>'для расчета'!C159</f>
        <v>02</v>
      </c>
      <c r="D76" s="141" t="str">
        <f>'для расчета'!D159</f>
        <v>03</v>
      </c>
      <c r="E76" s="141" t="str">
        <f>'для расчета'!E159</f>
        <v>91.3.51.18</v>
      </c>
      <c r="F76" s="141" t="str">
        <f>'для расчета'!F159</f>
        <v>244</v>
      </c>
      <c r="G76" s="141" t="str">
        <f>'для расчета'!G159</f>
        <v>300</v>
      </c>
      <c r="H76" s="142">
        <f>'для расчета'!H159</f>
        <v>21.2</v>
      </c>
      <c r="I76" s="102">
        <f>'для расчета'!I159</f>
        <v>21.2</v>
      </c>
      <c r="J76" s="116"/>
      <c r="K76" s="116"/>
      <c r="L76" s="116"/>
      <c r="M76" s="116"/>
      <c r="N76" s="116"/>
      <c r="O76" s="271"/>
      <c r="Q76" s="271"/>
    </row>
    <row r="77" spans="1:18" ht="17.25" hidden="1" customHeight="1" x14ac:dyDescent="0.2">
      <c r="A77" s="335" t="str">
        <f>'для расчета'!A160</f>
        <v>Увеличение стоимости основных средств</v>
      </c>
      <c r="B77" s="141" t="str">
        <f>'для расчета'!B160</f>
        <v>734</v>
      </c>
      <c r="C77" s="141" t="str">
        <f>'для расчета'!C160</f>
        <v>02</v>
      </c>
      <c r="D77" s="141" t="str">
        <f>'для расчета'!D160</f>
        <v>03</v>
      </c>
      <c r="E77" s="141" t="str">
        <f>'для расчета'!E160</f>
        <v>91.3.51.18</v>
      </c>
      <c r="F77" s="141" t="str">
        <f>'для расчета'!F160</f>
        <v>244</v>
      </c>
      <c r="G77" s="141" t="str">
        <f>'для расчета'!G160</f>
        <v>310</v>
      </c>
      <c r="H77" s="142">
        <f>'для расчета'!H160</f>
        <v>0</v>
      </c>
      <c r="I77" s="102">
        <f>'для расчета'!I160</f>
        <v>0</v>
      </c>
      <c r="J77" s="116"/>
      <c r="K77" s="116"/>
      <c r="L77" s="116"/>
      <c r="M77" s="116"/>
      <c r="N77" s="116"/>
      <c r="O77" s="271"/>
      <c r="Q77" s="271"/>
    </row>
    <row r="78" spans="1:18" ht="17.25" customHeight="1" x14ac:dyDescent="0.2">
      <c r="A78" s="335" t="str">
        <f>'для расчета'!A161</f>
        <v>Увеличение стоимости материальных запасов</v>
      </c>
      <c r="B78" s="141" t="str">
        <f>'для расчета'!B161</f>
        <v>734</v>
      </c>
      <c r="C78" s="141" t="str">
        <f>'для расчета'!C161</f>
        <v>02</v>
      </c>
      <c r="D78" s="141" t="str">
        <f>'для расчета'!D161</f>
        <v>03</v>
      </c>
      <c r="E78" s="141" t="str">
        <f>'для расчета'!E161</f>
        <v>91.3.51.18</v>
      </c>
      <c r="F78" s="141" t="str">
        <f>'для расчета'!F161</f>
        <v>244</v>
      </c>
      <c r="G78" s="141">
        <f>'для расчета'!G161</f>
        <v>340</v>
      </c>
      <c r="H78" s="142">
        <f>'для расчета'!H161</f>
        <v>21.2</v>
      </c>
      <c r="I78" s="102">
        <f>'для расчета'!I161</f>
        <v>21.2</v>
      </c>
      <c r="J78" s="116"/>
      <c r="K78" s="116"/>
      <c r="L78" s="116"/>
      <c r="M78" s="116"/>
      <c r="N78" s="116"/>
      <c r="O78" s="271"/>
      <c r="Q78" s="271"/>
    </row>
    <row r="79" spans="1:18" s="117" customFormat="1" ht="18.75" customHeight="1" x14ac:dyDescent="0.2">
      <c r="A79" s="337" t="str">
        <f>'для расчета'!A162</f>
        <v>НАЦИОНАЛЬНАЯ ЭКОНОМИКА</v>
      </c>
      <c r="B79" s="150" t="str">
        <f>'для расчета'!B162</f>
        <v>734</v>
      </c>
      <c r="C79" s="150" t="str">
        <f>'для расчета'!C162</f>
        <v>04</v>
      </c>
      <c r="D79" s="150" t="str">
        <f>'для расчета'!D162</f>
        <v>00</v>
      </c>
      <c r="E79" s="150" t="str">
        <f>'для расчета'!E162</f>
        <v>000000</v>
      </c>
      <c r="F79" s="150" t="str">
        <f>'для расчета'!F162</f>
        <v>000</v>
      </c>
      <c r="G79" s="150" t="str">
        <f>'для расчета'!G162</f>
        <v>000</v>
      </c>
      <c r="H79" s="151">
        <f>'для расчета'!H162</f>
        <v>4870.5</v>
      </c>
      <c r="I79" s="169">
        <f>'для расчета'!I162</f>
        <v>5605.3330000000005</v>
      </c>
      <c r="J79" s="116"/>
      <c r="K79" s="116"/>
      <c r="L79" s="116"/>
      <c r="M79" s="116"/>
      <c r="N79" s="116"/>
      <c r="O79" s="116"/>
      <c r="P79" s="369"/>
      <c r="Q79" s="116"/>
      <c r="R79" s="445"/>
    </row>
    <row r="80" spans="1:18" s="117" customFormat="1" ht="18.75" hidden="1" customHeight="1" x14ac:dyDescent="0.2">
      <c r="A80" s="337" t="str">
        <f>'для расчета'!A163</f>
        <v>ТРАНСПОРТ</v>
      </c>
      <c r="B80" s="150" t="str">
        <f>'для расчета'!B163</f>
        <v>734</v>
      </c>
      <c r="C80" s="150" t="str">
        <f>'для расчета'!C163</f>
        <v>04</v>
      </c>
      <c r="D80" s="150" t="str">
        <f>'для расчета'!D163</f>
        <v>08</v>
      </c>
      <c r="E80" s="150" t="str">
        <f>'для расчета'!E163</f>
        <v>000000</v>
      </c>
      <c r="F80" s="150" t="str">
        <f>'для расчета'!F163</f>
        <v>000</v>
      </c>
      <c r="G80" s="150" t="str">
        <f>'для расчета'!G163</f>
        <v>000</v>
      </c>
      <c r="H80" s="151">
        <f>'для расчета'!H163</f>
        <v>0</v>
      </c>
      <c r="I80" s="169">
        <f>'для расчета'!I163</f>
        <v>0</v>
      </c>
      <c r="J80" s="116"/>
      <c r="K80" s="116"/>
      <c r="L80" s="116"/>
      <c r="M80" s="116"/>
      <c r="N80" s="116"/>
      <c r="O80" s="116"/>
      <c r="P80" s="369"/>
      <c r="Q80" s="116"/>
      <c r="R80" s="445"/>
    </row>
    <row r="81" spans="1:18" ht="33.75" hidden="1" customHeight="1" x14ac:dyDescent="0.2">
      <c r="A81" s="335" t="str">
        <f>'для расчета'!A164</f>
        <v>Осуществление органами местного самоуправления полномочий местного значения поселения</v>
      </c>
      <c r="B81" s="141" t="str">
        <f>'для расчета'!B164</f>
        <v xml:space="preserve">734 </v>
      </c>
      <c r="C81" s="141" t="str">
        <f>'для расчета'!C164</f>
        <v>04</v>
      </c>
      <c r="D81" s="141" t="str">
        <f>'для расчета'!D164</f>
        <v>08</v>
      </c>
      <c r="E81" s="141" t="str">
        <f>'для расчета'!E164</f>
        <v>91.1.60.00</v>
      </c>
      <c r="F81" s="141" t="str">
        <f>'для расчета'!F164</f>
        <v>000</v>
      </c>
      <c r="G81" s="141" t="str">
        <f>'для расчета'!G164</f>
        <v>000</v>
      </c>
      <c r="H81" s="142">
        <f>'для расчета'!H164</f>
        <v>0</v>
      </c>
      <c r="I81" s="102">
        <f>'для расчета'!I164</f>
        <v>0</v>
      </c>
      <c r="J81" s="116"/>
      <c r="K81" s="116"/>
      <c r="L81" s="116"/>
      <c r="M81" s="116"/>
      <c r="N81" s="116"/>
      <c r="O81" s="271"/>
      <c r="Q81" s="271"/>
    </row>
    <row r="82" spans="1:18" ht="16.5" hidden="1" customHeight="1" x14ac:dyDescent="0.2">
      <c r="A82" s="335" t="str">
        <f>'для расчета'!A165</f>
        <v>Иные мероприятия в сфере установленных функций</v>
      </c>
      <c r="B82" s="141" t="str">
        <f>'для расчета'!B165</f>
        <v xml:space="preserve">734 </v>
      </c>
      <c r="C82" s="141" t="str">
        <f>'для расчета'!C165</f>
        <v>04</v>
      </c>
      <c r="D82" s="141" t="str">
        <f>'для расчета'!D165</f>
        <v>08</v>
      </c>
      <c r="E82" s="141" t="str">
        <f>'для расчета'!E165</f>
        <v>91.1.60.11</v>
      </c>
      <c r="F82" s="141" t="str">
        <f>'для расчета'!F165</f>
        <v>000</v>
      </c>
      <c r="G82" s="141" t="str">
        <f>'для расчета'!G165</f>
        <v>000</v>
      </c>
      <c r="H82" s="142">
        <f>'для расчета'!H165</f>
        <v>0</v>
      </c>
      <c r="I82" s="102">
        <f>'для расчета'!I165</f>
        <v>0</v>
      </c>
      <c r="J82" s="116"/>
      <c r="K82" s="116"/>
      <c r="L82" s="116"/>
      <c r="M82" s="116"/>
      <c r="N82" s="116"/>
      <c r="O82" s="271"/>
      <c r="Q82" s="271"/>
    </row>
    <row r="83" spans="1:18" s="117" customFormat="1" ht="22.5" hidden="1" customHeight="1" x14ac:dyDescent="0.2">
      <c r="A83" s="335" t="str">
        <f>'для расчета'!A166</f>
        <v>Прочая закупка товаров, работ и услуг для обеспечения государственных (муниципальных) нужд</v>
      </c>
      <c r="B83" s="141" t="str">
        <f>'для расчета'!B166</f>
        <v xml:space="preserve">734 </v>
      </c>
      <c r="C83" s="141" t="str">
        <f>'для расчета'!C166</f>
        <v>04</v>
      </c>
      <c r="D83" s="141" t="str">
        <f>'для расчета'!D166</f>
        <v>08</v>
      </c>
      <c r="E83" s="141" t="str">
        <f>'для расчета'!E166</f>
        <v>91.1.60.11</v>
      </c>
      <c r="F83" s="141" t="str">
        <f>'для расчета'!F166</f>
        <v>244</v>
      </c>
      <c r="G83" s="141" t="str">
        <f>'для расчета'!G166</f>
        <v>000</v>
      </c>
      <c r="H83" s="142">
        <f>'для расчета'!H166</f>
        <v>0</v>
      </c>
      <c r="I83" s="102">
        <f>'для расчета'!I166</f>
        <v>0</v>
      </c>
      <c r="J83" s="116"/>
      <c r="K83" s="116"/>
      <c r="L83" s="116"/>
      <c r="M83" s="116"/>
      <c r="N83" s="116"/>
      <c r="O83" s="116"/>
      <c r="P83" s="369"/>
      <c r="Q83" s="116"/>
      <c r="R83" s="445"/>
    </row>
    <row r="84" spans="1:18" s="117" customFormat="1" ht="21" hidden="1" customHeight="1" x14ac:dyDescent="0.2">
      <c r="A84" s="335" t="str">
        <f>'для расчета'!A167</f>
        <v>Оплата работ, услуг</v>
      </c>
      <c r="B84" s="141" t="str">
        <f>'для расчета'!B167</f>
        <v xml:space="preserve">734 </v>
      </c>
      <c r="C84" s="141" t="str">
        <f>'для расчета'!C167</f>
        <v>04</v>
      </c>
      <c r="D84" s="141" t="str">
        <f>'для расчета'!D167</f>
        <v>08</v>
      </c>
      <c r="E84" s="141" t="str">
        <f>'для расчета'!E167</f>
        <v>91.1.60.11</v>
      </c>
      <c r="F84" s="141" t="str">
        <f>'для расчета'!F167</f>
        <v>244</v>
      </c>
      <c r="G84" s="141">
        <f>'для расчета'!G167</f>
        <v>220</v>
      </c>
      <c r="H84" s="142">
        <f>'для расчета'!H167</f>
        <v>0</v>
      </c>
      <c r="I84" s="102">
        <f>'для расчета'!I167</f>
        <v>0</v>
      </c>
      <c r="J84" s="116"/>
      <c r="K84" s="116"/>
      <c r="L84" s="116"/>
      <c r="M84" s="116"/>
      <c r="N84" s="116"/>
      <c r="O84" s="116"/>
      <c r="P84" s="369"/>
      <c r="Q84" s="116"/>
      <c r="R84" s="445"/>
    </row>
    <row r="85" spans="1:18" ht="21" hidden="1" customHeight="1" x14ac:dyDescent="0.2">
      <c r="A85" s="335" t="str">
        <f>'для расчета'!A168</f>
        <v>Транспортные услуги</v>
      </c>
      <c r="B85" s="141" t="str">
        <f>'для расчета'!B168</f>
        <v xml:space="preserve">734 </v>
      </c>
      <c r="C85" s="141" t="str">
        <f>'для расчета'!C168</f>
        <v>04</v>
      </c>
      <c r="D85" s="141" t="str">
        <f>'для расчета'!D168</f>
        <v>08</v>
      </c>
      <c r="E85" s="141" t="str">
        <f>'для расчета'!E168</f>
        <v>91.1.60.11</v>
      </c>
      <c r="F85" s="141" t="str">
        <f>'для расчета'!F168</f>
        <v>244</v>
      </c>
      <c r="G85" s="141">
        <f>'для расчета'!G168</f>
        <v>222</v>
      </c>
      <c r="H85" s="142">
        <f>'для расчета'!H168</f>
        <v>0</v>
      </c>
      <c r="I85" s="102">
        <f>'для расчета'!I168</f>
        <v>0</v>
      </c>
      <c r="J85" s="271"/>
      <c r="K85" s="271"/>
      <c r="L85" s="271"/>
      <c r="M85" s="271"/>
      <c r="N85" s="271"/>
      <c r="O85" s="271"/>
      <c r="Q85" s="271"/>
    </row>
    <row r="86" spans="1:18" s="117" customFormat="1" ht="21" customHeight="1" x14ac:dyDescent="0.2">
      <c r="A86" s="337" t="str">
        <f>'для расчета'!A169</f>
        <v>ДОРОЖНОЕ ХОЗЯЙСТВО (ДОРОЖНЫЕ ФОНДЫ)</v>
      </c>
      <c r="B86" s="150" t="str">
        <f>'для расчета'!B169</f>
        <v>734</v>
      </c>
      <c r="C86" s="150" t="str">
        <f>'для расчета'!C169</f>
        <v>04</v>
      </c>
      <c r="D86" s="150" t="str">
        <f>'для расчета'!D169</f>
        <v>09</v>
      </c>
      <c r="E86" s="150" t="str">
        <f>'для расчета'!E169</f>
        <v>0000000</v>
      </c>
      <c r="F86" s="150" t="str">
        <f>'для расчета'!F169</f>
        <v>000</v>
      </c>
      <c r="G86" s="150" t="str">
        <f>'для расчета'!G169</f>
        <v>000</v>
      </c>
      <c r="H86" s="151">
        <f>'для расчета'!H169</f>
        <v>4870.5</v>
      </c>
      <c r="I86" s="169">
        <f>'для расчета'!I169</f>
        <v>5605.3330000000005</v>
      </c>
      <c r="J86" s="116"/>
      <c r="K86" s="116"/>
      <c r="L86" s="116"/>
      <c r="M86" s="116"/>
      <c r="N86" s="116"/>
      <c r="O86" s="116"/>
      <c r="P86" s="369"/>
      <c r="Q86" s="116"/>
      <c r="R86" s="445"/>
    </row>
    <row r="87" spans="1:18" s="117" customFormat="1" ht="18" customHeight="1" x14ac:dyDescent="0.2">
      <c r="A87" s="335" t="str">
        <f>'для расчета'!A170</f>
        <v>Программные расходы</v>
      </c>
      <c r="B87" s="141" t="str">
        <f>'для расчета'!B170</f>
        <v>734</v>
      </c>
      <c r="C87" s="141" t="str">
        <f>'для расчета'!C170</f>
        <v>04</v>
      </c>
      <c r="D87" s="141" t="str">
        <f>'для расчета'!D170</f>
        <v>09</v>
      </c>
      <c r="E87" s="141" t="str">
        <f>'для расчета'!E170</f>
        <v>20.0.00.00</v>
      </c>
      <c r="F87" s="141" t="str">
        <f>'для расчета'!F170</f>
        <v>000</v>
      </c>
      <c r="G87" s="141" t="str">
        <f>'для расчета'!G170</f>
        <v>000</v>
      </c>
      <c r="H87" s="142">
        <f>'для расчета'!H170</f>
        <v>4870.5</v>
      </c>
      <c r="I87" s="102">
        <f>'для расчета'!I170</f>
        <v>5605.3330000000005</v>
      </c>
      <c r="J87" s="116"/>
      <c r="K87" s="116"/>
      <c r="L87" s="116"/>
      <c r="M87" s="116"/>
      <c r="N87" s="116"/>
      <c r="O87" s="116"/>
      <c r="P87" s="369"/>
      <c r="Q87" s="116"/>
      <c r="R87" s="445"/>
    </row>
    <row r="88" spans="1:18" s="117" customFormat="1" ht="19.5" customHeight="1" x14ac:dyDescent="0.2">
      <c r="A88" s="335" t="str">
        <f>'для расчета'!A171</f>
        <v xml:space="preserve">Дорожное хозяйство   </v>
      </c>
      <c r="B88" s="141" t="str">
        <f>'для расчета'!B171</f>
        <v>734</v>
      </c>
      <c r="C88" s="141" t="str">
        <f>'для расчета'!C171</f>
        <v>04</v>
      </c>
      <c r="D88" s="141" t="str">
        <f>'для расчета'!D171</f>
        <v>09</v>
      </c>
      <c r="E88" s="141" t="str">
        <f>'для расчета'!E171</f>
        <v>20.1.00.00</v>
      </c>
      <c r="F88" s="141" t="str">
        <f>'для расчета'!F171</f>
        <v>000</v>
      </c>
      <c r="G88" s="141" t="str">
        <f>'для расчета'!G171</f>
        <v>000</v>
      </c>
      <c r="H88" s="142">
        <f>'для расчета'!H171</f>
        <v>4870.5</v>
      </c>
      <c r="I88" s="102">
        <f>'для расчета'!I171</f>
        <v>5605.3330000000005</v>
      </c>
      <c r="J88" s="116"/>
      <c r="K88" s="116"/>
      <c r="L88" s="116"/>
      <c r="M88" s="116"/>
      <c r="N88" s="116"/>
      <c r="O88" s="116"/>
      <c r="P88" s="369"/>
      <c r="Q88" s="116"/>
      <c r="R88" s="445"/>
    </row>
    <row r="89" spans="1:18" s="117" customFormat="1" ht="59.25" customHeight="1" x14ac:dyDescent="0.2">
      <c r="A89" s="335" t="str">
        <f>'для расчета'!A172</f>
        <v>Реализация мероприятий по строительству, реконструкции, капитальному ремонту автомобильных дорог общего пользования местного значения, предусматривающие софинансирование из местного бюджета</v>
      </c>
      <c r="B89" s="141">
        <f>'для расчета'!B172</f>
        <v>734</v>
      </c>
      <c r="C89" s="141" t="str">
        <f>'для расчета'!C172</f>
        <v>04</v>
      </c>
      <c r="D89" s="141" t="str">
        <f>'для расчета'!D172</f>
        <v>09</v>
      </c>
      <c r="E89" s="141" t="str">
        <f>'для расчета'!E172</f>
        <v>20.1.99.01</v>
      </c>
      <c r="F89" s="141" t="str">
        <f>'для расчета'!F172</f>
        <v>000</v>
      </c>
      <c r="G89" s="141" t="str">
        <f>'для расчета'!G172</f>
        <v>000</v>
      </c>
      <c r="H89" s="142">
        <f>'для расчета'!H172</f>
        <v>4870.5</v>
      </c>
      <c r="I89" s="102">
        <f>'для расчета'!I172</f>
        <v>5605.3330000000005</v>
      </c>
      <c r="J89" s="116"/>
      <c r="K89" s="116"/>
      <c r="L89" s="116"/>
      <c r="M89" s="116"/>
      <c r="N89" s="116"/>
      <c r="O89" s="116"/>
      <c r="P89" s="369"/>
      <c r="Q89" s="116"/>
      <c r="R89" s="445"/>
    </row>
    <row r="90" spans="1:18" ht="36.75" customHeight="1" x14ac:dyDescent="0.2">
      <c r="A90" s="335" t="str">
        <f>'для расчета'!A173</f>
        <v>Прочая закупка товаров, работ и услуг для обеспечения государственных (муниципальных) нужд</v>
      </c>
      <c r="B90" s="141">
        <f>'для расчета'!B173</f>
        <v>734</v>
      </c>
      <c r="C90" s="141" t="str">
        <f>'для расчета'!C173</f>
        <v>04</v>
      </c>
      <c r="D90" s="141" t="str">
        <f>'для расчета'!D173</f>
        <v>09</v>
      </c>
      <c r="E90" s="141" t="str">
        <f>'для расчета'!E173</f>
        <v>20.1.99.01</v>
      </c>
      <c r="F90" s="141" t="str">
        <f>'для расчета'!F173</f>
        <v>244</v>
      </c>
      <c r="G90" s="141" t="str">
        <f>'для расчета'!G173</f>
        <v>000</v>
      </c>
      <c r="H90" s="142">
        <f>'для расчета'!H173</f>
        <v>4870.5</v>
      </c>
      <c r="I90" s="102">
        <f>'для расчета'!I173</f>
        <v>5605.3330000000005</v>
      </c>
      <c r="J90" s="116"/>
      <c r="K90" s="116"/>
      <c r="L90" s="116"/>
      <c r="M90" s="116"/>
      <c r="N90" s="116"/>
      <c r="O90" s="271"/>
      <c r="Q90" s="271"/>
    </row>
    <row r="91" spans="1:18" ht="18.75" customHeight="1" x14ac:dyDescent="0.2">
      <c r="A91" s="335" t="str">
        <f>'для расчета'!A174</f>
        <v>РАСХОДЫ</v>
      </c>
      <c r="B91" s="141">
        <f>'для расчета'!B174</f>
        <v>734</v>
      </c>
      <c r="C91" s="141" t="str">
        <f>'для расчета'!C174</f>
        <v>04</v>
      </c>
      <c r="D91" s="141" t="str">
        <f>'для расчета'!D174</f>
        <v>09</v>
      </c>
      <c r="E91" s="141" t="str">
        <f>'для расчета'!E174</f>
        <v>20.1.99.01</v>
      </c>
      <c r="F91" s="141" t="str">
        <f>'для расчета'!F174</f>
        <v>244</v>
      </c>
      <c r="G91" s="141" t="str">
        <f>'для расчета'!G174</f>
        <v>200</v>
      </c>
      <c r="H91" s="142">
        <f>'для расчета'!H174</f>
        <v>4805</v>
      </c>
      <c r="I91" s="102">
        <f>'для расчета'!I174</f>
        <v>5539.8330000000005</v>
      </c>
      <c r="J91" s="116"/>
      <c r="K91" s="116"/>
      <c r="L91" s="116"/>
      <c r="M91" s="116"/>
      <c r="N91" s="116"/>
      <c r="O91" s="271"/>
      <c r="Q91" s="271"/>
    </row>
    <row r="92" spans="1:18" ht="17.25" customHeight="1" x14ac:dyDescent="0.2">
      <c r="A92" s="335" t="str">
        <f>'для расчета'!A175</f>
        <v>Расходы, услуги по содержанию имущества</v>
      </c>
      <c r="B92" s="141" t="str">
        <f>'для расчета'!B175</f>
        <v>734</v>
      </c>
      <c r="C92" s="141" t="str">
        <f>'для расчета'!C175</f>
        <v>04</v>
      </c>
      <c r="D92" s="141" t="str">
        <f>'для расчета'!D175</f>
        <v>09</v>
      </c>
      <c r="E92" s="141" t="str">
        <f>'для расчета'!E175</f>
        <v>20.1.99.01</v>
      </c>
      <c r="F92" s="141" t="str">
        <f>'для расчета'!F175</f>
        <v>244</v>
      </c>
      <c r="G92" s="141" t="str">
        <f>'для расчета'!G175</f>
        <v>225</v>
      </c>
      <c r="H92" s="142">
        <f>'для расчета'!H175</f>
        <v>3469.7000000000003</v>
      </c>
      <c r="I92" s="102">
        <f>'для расчета'!I175</f>
        <v>4204.5</v>
      </c>
      <c r="J92" s="116"/>
      <c r="K92" s="116"/>
      <c r="L92" s="116"/>
      <c r="M92" s="116"/>
      <c r="N92" s="116"/>
      <c r="O92" s="271"/>
      <c r="Q92" s="271"/>
    </row>
    <row r="93" spans="1:18" ht="16.5" customHeight="1" x14ac:dyDescent="0.2">
      <c r="A93" s="335" t="str">
        <f>'для расчета'!A176</f>
        <v>Прочие работы, услуги</v>
      </c>
      <c r="B93" s="141">
        <f>'для расчета'!B176</f>
        <v>734</v>
      </c>
      <c r="C93" s="141" t="str">
        <f>'для расчета'!C176</f>
        <v>04</v>
      </c>
      <c r="D93" s="141" t="str">
        <f>'для расчета'!D176</f>
        <v>09</v>
      </c>
      <c r="E93" s="141" t="str">
        <f>'для расчета'!E176</f>
        <v>20.1.99.01</v>
      </c>
      <c r="F93" s="141" t="str">
        <f>'для расчета'!F176</f>
        <v>244</v>
      </c>
      <c r="G93" s="141">
        <f>'для расчета'!G176</f>
        <v>226</v>
      </c>
      <c r="H93" s="142">
        <f>'для расчета'!H176</f>
        <v>1335.3</v>
      </c>
      <c r="I93" s="102">
        <f>'для расчета'!I176</f>
        <v>1335.3330000000001</v>
      </c>
      <c r="J93" s="116"/>
      <c r="K93" s="116"/>
      <c r="L93" s="116"/>
      <c r="M93" s="116"/>
      <c r="N93" s="116"/>
      <c r="O93" s="271"/>
      <c r="Q93" s="271"/>
    </row>
    <row r="94" spans="1:18" ht="16.5" customHeight="1" x14ac:dyDescent="0.2">
      <c r="A94" s="335" t="str">
        <f>'для расчета'!A177</f>
        <v>ПОСТУПЛЕНИЕ НЕФИНАНСОВЫХ АКТИВОВ</v>
      </c>
      <c r="B94" s="141">
        <f>'для расчета'!B177</f>
        <v>734</v>
      </c>
      <c r="C94" s="141" t="str">
        <f>'для расчета'!C177</f>
        <v>04</v>
      </c>
      <c r="D94" s="141" t="str">
        <f>'для расчета'!D177</f>
        <v>09</v>
      </c>
      <c r="E94" s="141" t="str">
        <f>'для расчета'!E177</f>
        <v>20.1.99.01</v>
      </c>
      <c r="F94" s="141" t="str">
        <f>'для расчета'!F177</f>
        <v>244</v>
      </c>
      <c r="G94" s="141" t="str">
        <f>'для расчета'!G177</f>
        <v>300</v>
      </c>
      <c r="H94" s="142">
        <f>'для расчета'!H177</f>
        <v>65.5</v>
      </c>
      <c r="I94" s="102">
        <f>'для расчета'!I177</f>
        <v>65.5</v>
      </c>
      <c r="J94" s="116"/>
      <c r="K94" s="116"/>
      <c r="L94" s="116"/>
      <c r="M94" s="116"/>
      <c r="N94" s="116"/>
      <c r="O94" s="271"/>
      <c r="Q94" s="271"/>
    </row>
    <row r="95" spans="1:18" ht="16.5" hidden="1" customHeight="1" x14ac:dyDescent="0.2">
      <c r="A95" s="335" t="str">
        <f>'для расчета'!A178</f>
        <v>Увеличение стоимости основных средств</v>
      </c>
      <c r="B95" s="141" t="str">
        <f>'для расчета'!B178</f>
        <v>734</v>
      </c>
      <c r="C95" s="141" t="str">
        <f>'для расчета'!C178</f>
        <v>04</v>
      </c>
      <c r="D95" s="141" t="str">
        <f>'для расчета'!D178</f>
        <v>09</v>
      </c>
      <c r="E95" s="141" t="str">
        <f>'для расчета'!E178</f>
        <v>20.1.99.01</v>
      </c>
      <c r="F95" s="141" t="str">
        <f>'для расчета'!F178</f>
        <v>244</v>
      </c>
      <c r="G95" s="141" t="str">
        <f>'для расчета'!G178</f>
        <v>310</v>
      </c>
      <c r="H95" s="142">
        <f>'для расчета'!H178</f>
        <v>0</v>
      </c>
      <c r="I95" s="102">
        <f>'для расчета'!I178</f>
        <v>0</v>
      </c>
      <c r="J95" s="116"/>
      <c r="K95" s="116"/>
      <c r="L95" s="116"/>
      <c r="M95" s="116"/>
      <c r="N95" s="116"/>
      <c r="O95" s="271"/>
      <c r="Q95" s="271"/>
    </row>
    <row r="96" spans="1:18" ht="17.25" customHeight="1" x14ac:dyDescent="0.2">
      <c r="A96" s="335" t="str">
        <f>'для расчета'!A179</f>
        <v>Увеличение стоимости материальных запасов</v>
      </c>
      <c r="B96" s="141" t="str">
        <f>'для расчета'!B179</f>
        <v>734</v>
      </c>
      <c r="C96" s="141" t="str">
        <f>'для расчета'!C179</f>
        <v>04</v>
      </c>
      <c r="D96" s="141" t="str">
        <f>'для расчета'!D179</f>
        <v>09</v>
      </c>
      <c r="E96" s="141" t="str">
        <f>'для расчета'!E179</f>
        <v>20.1.99.01</v>
      </c>
      <c r="F96" s="141" t="str">
        <f>'для расчета'!F179</f>
        <v>244</v>
      </c>
      <c r="G96" s="141" t="str">
        <f>'для расчета'!G179</f>
        <v>340</v>
      </c>
      <c r="H96" s="142">
        <f>'для расчета'!H179</f>
        <v>65.5</v>
      </c>
      <c r="I96" s="102">
        <f>'для расчета'!I179</f>
        <v>65.5</v>
      </c>
      <c r="J96" s="116"/>
      <c r="K96" s="116"/>
      <c r="L96" s="116"/>
      <c r="M96" s="116"/>
      <c r="N96" s="116"/>
      <c r="O96" s="271"/>
      <c r="Q96" s="271"/>
    </row>
    <row r="97" spans="1:18" ht="21.75" hidden="1" customHeight="1" x14ac:dyDescent="0.2">
      <c r="A97" s="335">
        <f>'для расчета'!A180</f>
        <v>0</v>
      </c>
      <c r="B97" s="141">
        <f>'для расчета'!B180</f>
        <v>734</v>
      </c>
      <c r="C97" s="141" t="str">
        <f>'для расчета'!C180</f>
        <v>04</v>
      </c>
      <c r="D97" s="141" t="str">
        <f>'для расчета'!D180</f>
        <v>02</v>
      </c>
      <c r="E97" s="141">
        <f>'для расчета'!E180</f>
        <v>0</v>
      </c>
      <c r="F97" s="141" t="str">
        <f>'для расчета'!F180</f>
        <v>500</v>
      </c>
      <c r="G97" s="141" t="str">
        <f>'для расчета'!G180</f>
        <v>300</v>
      </c>
      <c r="H97" s="142">
        <f>'для расчета'!H180</f>
        <v>0</v>
      </c>
      <c r="I97" s="102">
        <f>'для расчета'!I180</f>
        <v>0</v>
      </c>
      <c r="J97" s="115"/>
      <c r="O97" s="271"/>
      <c r="Q97" s="271"/>
      <c r="R97" s="67"/>
    </row>
    <row r="98" spans="1:18" ht="20.25" hidden="1" customHeight="1" x14ac:dyDescent="0.2">
      <c r="A98" s="335">
        <f>'для расчета'!A181</f>
        <v>0</v>
      </c>
      <c r="B98" s="141">
        <f>'для расчета'!B181</f>
        <v>734</v>
      </c>
      <c r="C98" s="141" t="str">
        <f>'для расчета'!C181</f>
        <v>04</v>
      </c>
      <c r="D98" s="141" t="str">
        <f>'для расчета'!D181</f>
        <v>02</v>
      </c>
      <c r="E98" s="141">
        <f>'для расчета'!E181</f>
        <v>0</v>
      </c>
      <c r="F98" s="141" t="str">
        <f>'для расчета'!F181</f>
        <v>500</v>
      </c>
      <c r="G98" s="141" t="str">
        <f>'для расчета'!G181</f>
        <v>340</v>
      </c>
      <c r="H98" s="142">
        <f>'для расчета'!H181</f>
        <v>0</v>
      </c>
      <c r="I98" s="102">
        <f>'для расчета'!I181</f>
        <v>0</v>
      </c>
      <c r="J98" s="360"/>
      <c r="K98" s="360"/>
      <c r="L98" s="360"/>
      <c r="M98" s="360"/>
      <c r="N98" s="360"/>
      <c r="O98" s="271"/>
      <c r="Q98" s="271"/>
    </row>
    <row r="99" spans="1:18" ht="26.25" hidden="1" customHeight="1" x14ac:dyDescent="0.2">
      <c r="A99" s="335" t="str">
        <f>'для расчета'!A182</f>
        <v>ДРУГИЕ ВОПРОСЫ В ОБЛАСТИ НАЦИОНАЛЬНОЙ ЭКОНОМИКИ</v>
      </c>
      <c r="B99" s="141" t="str">
        <f>'для расчета'!B182</f>
        <v>734</v>
      </c>
      <c r="C99" s="141" t="str">
        <f>'для расчета'!C182</f>
        <v>04</v>
      </c>
      <c r="D99" s="141" t="str">
        <f>'для расчета'!D182</f>
        <v>12</v>
      </c>
      <c r="E99" s="141" t="str">
        <f>'для расчета'!E182</f>
        <v>0000000</v>
      </c>
      <c r="F99" s="141" t="str">
        <f>'для расчета'!F182</f>
        <v>000</v>
      </c>
      <c r="G99" s="141" t="str">
        <f>'для расчета'!G182</f>
        <v>000</v>
      </c>
      <c r="H99" s="142">
        <f>'для расчета'!H182</f>
        <v>0</v>
      </c>
      <c r="I99" s="102">
        <f>'для расчета'!I182</f>
        <v>0</v>
      </c>
      <c r="J99" s="360"/>
      <c r="K99" s="360"/>
      <c r="L99" s="360"/>
      <c r="M99" s="360"/>
      <c r="N99" s="360"/>
      <c r="O99" s="271"/>
      <c r="Q99" s="271"/>
    </row>
    <row r="100" spans="1:18" ht="19.5" hidden="1" customHeight="1" x14ac:dyDescent="0.2">
      <c r="A100" s="335" t="str">
        <f>'для расчета'!A183</f>
        <v>Мероприятия в области строительства, архитектуры и градостроительства</v>
      </c>
      <c r="B100" s="141" t="str">
        <f>'для расчета'!B183</f>
        <v>734</v>
      </c>
      <c r="C100" s="141" t="str">
        <f>'для расчета'!C183</f>
        <v>04</v>
      </c>
      <c r="D100" s="141" t="str">
        <f>'для расчета'!D183</f>
        <v>12</v>
      </c>
      <c r="E100" s="141">
        <f>'для расчета'!E183</f>
        <v>0</v>
      </c>
      <c r="F100" s="141">
        <f>'для расчета'!F183</f>
        <v>0</v>
      </c>
      <c r="G100" s="141" t="str">
        <f>'для расчета'!G183</f>
        <v>000</v>
      </c>
      <c r="H100" s="142">
        <f>'для расчета'!H183</f>
        <v>0</v>
      </c>
      <c r="I100" s="102">
        <f>'для расчета'!I183</f>
        <v>0</v>
      </c>
      <c r="J100" s="360"/>
      <c r="K100" s="360"/>
      <c r="L100" s="360"/>
      <c r="M100" s="360"/>
      <c r="N100" s="360"/>
      <c r="O100" s="271"/>
      <c r="Q100" s="271"/>
    </row>
    <row r="101" spans="1:18" ht="26.25" hidden="1" customHeight="1" x14ac:dyDescent="0.2">
      <c r="A101" s="335" t="str">
        <f>'для расчета'!A184</f>
        <v>Выполнение функций государственными органами</v>
      </c>
      <c r="B101" s="141" t="str">
        <f>'для расчета'!B184</f>
        <v>734</v>
      </c>
      <c r="C101" s="141" t="str">
        <f>'для расчета'!C184</f>
        <v>04</v>
      </c>
      <c r="D101" s="141" t="str">
        <f>'для расчета'!D184</f>
        <v>12</v>
      </c>
      <c r="E101" s="141">
        <f>'для расчета'!E184</f>
        <v>0</v>
      </c>
      <c r="F101" s="141">
        <f>'для расчета'!F184</f>
        <v>0</v>
      </c>
      <c r="G101" s="141" t="str">
        <f>'для расчета'!G184</f>
        <v>000</v>
      </c>
      <c r="H101" s="142">
        <f>'для расчета'!H184</f>
        <v>0</v>
      </c>
      <c r="I101" s="102">
        <f>'для расчета'!I184</f>
        <v>0</v>
      </c>
      <c r="J101" s="360"/>
      <c r="K101" s="360"/>
      <c r="L101" s="360"/>
      <c r="M101" s="360"/>
      <c r="N101" s="360"/>
      <c r="O101" s="271"/>
      <c r="Q101" s="271"/>
    </row>
    <row r="102" spans="1:18" ht="18" hidden="1" customHeight="1" x14ac:dyDescent="0.2">
      <c r="A102" s="335" t="str">
        <f>'для расчета'!A185</f>
        <v>РАСХОДЫ</v>
      </c>
      <c r="B102" s="141" t="str">
        <f>'для расчета'!B185</f>
        <v>734</v>
      </c>
      <c r="C102" s="141" t="str">
        <f>'для расчета'!C185</f>
        <v>04</v>
      </c>
      <c r="D102" s="141" t="str">
        <f>'для расчета'!D185</f>
        <v>12</v>
      </c>
      <c r="E102" s="141">
        <f>'для расчета'!E185</f>
        <v>0</v>
      </c>
      <c r="F102" s="141">
        <f>'для расчета'!F185</f>
        <v>0</v>
      </c>
      <c r="G102" s="141" t="str">
        <f>'для расчета'!G185</f>
        <v>200</v>
      </c>
      <c r="H102" s="142">
        <f>'для расчета'!H185</f>
        <v>0</v>
      </c>
      <c r="I102" s="102">
        <f>'для расчета'!I185</f>
        <v>0</v>
      </c>
      <c r="J102" s="360"/>
      <c r="K102" s="360"/>
      <c r="L102" s="360"/>
      <c r="M102" s="360"/>
      <c r="N102" s="360"/>
      <c r="O102" s="271"/>
      <c r="Q102" s="271"/>
    </row>
    <row r="103" spans="1:18" ht="22.5" hidden="1" customHeight="1" x14ac:dyDescent="0.2">
      <c r="A103" s="335" t="str">
        <f>'для расчета'!A186</f>
        <v>Оплата работ, услуг</v>
      </c>
      <c r="B103" s="141" t="str">
        <f>'для расчета'!B186</f>
        <v>734</v>
      </c>
      <c r="C103" s="141" t="str">
        <f>'для расчета'!C186</f>
        <v>04</v>
      </c>
      <c r="D103" s="141" t="str">
        <f>'для расчета'!D186</f>
        <v>12</v>
      </c>
      <c r="E103" s="141">
        <f>'для расчета'!E186</f>
        <v>0</v>
      </c>
      <c r="F103" s="141">
        <f>'для расчета'!F186</f>
        <v>0</v>
      </c>
      <c r="G103" s="141" t="str">
        <f>'для расчета'!G186</f>
        <v>220</v>
      </c>
      <c r="H103" s="142">
        <f>'для расчета'!H186</f>
        <v>0</v>
      </c>
      <c r="I103" s="102">
        <f>'для расчета'!I186</f>
        <v>0</v>
      </c>
      <c r="J103" s="360"/>
      <c r="K103" s="360"/>
      <c r="L103" s="360"/>
      <c r="M103" s="360"/>
      <c r="N103" s="360"/>
      <c r="O103" s="271"/>
      <c r="Q103" s="271"/>
    </row>
    <row r="104" spans="1:18" ht="21.75" hidden="1" customHeight="1" x14ac:dyDescent="0.2">
      <c r="A104" s="335" t="str">
        <f>'для расчета'!A187</f>
        <v>Прочие работы, услуги</v>
      </c>
      <c r="B104" s="141" t="str">
        <f>'для расчета'!B187</f>
        <v>734</v>
      </c>
      <c r="C104" s="141" t="str">
        <f>'для расчета'!C187</f>
        <v>04</v>
      </c>
      <c r="D104" s="141" t="str">
        <f>'для расчета'!D187</f>
        <v>12</v>
      </c>
      <c r="E104" s="141">
        <f>'для расчета'!E187</f>
        <v>0</v>
      </c>
      <c r="F104" s="141">
        <f>'для расчета'!F187</f>
        <v>0</v>
      </c>
      <c r="G104" s="141" t="str">
        <f>'для расчета'!G187</f>
        <v>226</v>
      </c>
      <c r="H104" s="142">
        <f>'для расчета'!H187</f>
        <v>0</v>
      </c>
      <c r="I104" s="102">
        <f>'для расчета'!I187</f>
        <v>0</v>
      </c>
      <c r="J104" s="360"/>
      <c r="K104" s="360"/>
      <c r="L104" s="360"/>
      <c r="M104" s="360"/>
      <c r="N104" s="360"/>
      <c r="O104" s="271"/>
      <c r="Q104" s="271"/>
    </row>
    <row r="105" spans="1:18" ht="27" hidden="1" customHeight="1" x14ac:dyDescent="0.2">
      <c r="A105" s="335" t="str">
        <f>'для расчета'!A188</f>
        <v>Региональные целевые программы</v>
      </c>
      <c r="B105" s="141" t="str">
        <f>'для расчета'!B188</f>
        <v>734</v>
      </c>
      <c r="C105" s="141" t="str">
        <f>'для расчета'!C188</f>
        <v>04</v>
      </c>
      <c r="D105" s="141" t="str">
        <f>'для расчета'!D188</f>
        <v>12</v>
      </c>
      <c r="E105" s="141">
        <f>'для расчета'!E188</f>
        <v>0</v>
      </c>
      <c r="F105" s="141">
        <f>'для расчета'!F188</f>
        <v>0</v>
      </c>
      <c r="G105" s="141" t="str">
        <f>'для расчета'!G188</f>
        <v>000</v>
      </c>
      <c r="H105" s="142">
        <f>'для расчета'!H188</f>
        <v>0</v>
      </c>
      <c r="I105" s="102">
        <f>'для расчета'!I188</f>
        <v>0</v>
      </c>
      <c r="J105" s="360"/>
      <c r="K105" s="360"/>
      <c r="L105" s="360"/>
      <c r="M105" s="360"/>
      <c r="N105" s="360"/>
      <c r="O105" s="271"/>
      <c r="Q105" s="271"/>
    </row>
    <row r="106" spans="1:18" ht="18.75" hidden="1" customHeight="1" x14ac:dyDescent="0.2">
      <c r="A106" s="335" t="str">
        <f>'для расчета'!A189</f>
        <v>Подпрограмма "Территориальное планирование муниципальных образований Иркутской области на 2011-2012 годы"</v>
      </c>
      <c r="B106" s="141" t="str">
        <f>'для расчета'!B189</f>
        <v>734</v>
      </c>
      <c r="C106" s="141" t="str">
        <f>'для расчета'!C189</f>
        <v>04</v>
      </c>
      <c r="D106" s="141" t="str">
        <f>'для расчета'!D189</f>
        <v>12</v>
      </c>
      <c r="E106" s="141">
        <f>'для расчета'!E189</f>
        <v>0</v>
      </c>
      <c r="F106" s="141">
        <f>'для расчета'!F189</f>
        <v>0</v>
      </c>
      <c r="G106" s="141" t="str">
        <f>'для расчета'!G189</f>
        <v>000</v>
      </c>
      <c r="H106" s="142">
        <f>'для расчета'!H189</f>
        <v>0</v>
      </c>
      <c r="I106" s="102">
        <f>'для расчета'!I189</f>
        <v>0</v>
      </c>
      <c r="J106" s="360"/>
      <c r="K106" s="360"/>
      <c r="L106" s="360"/>
      <c r="M106" s="360"/>
      <c r="N106" s="360"/>
      <c r="O106" s="271"/>
      <c r="Q106" s="271"/>
    </row>
    <row r="107" spans="1:18" ht="24.75" hidden="1" customHeight="1" x14ac:dyDescent="0.2">
      <c r="A107" s="335" t="str">
        <f>'для расчета'!A190</f>
        <v>РАСХОДЫ</v>
      </c>
      <c r="B107" s="141" t="str">
        <f>'для расчета'!B190</f>
        <v>734</v>
      </c>
      <c r="C107" s="141" t="str">
        <f>'для расчета'!C190</f>
        <v>04</v>
      </c>
      <c r="D107" s="141" t="str">
        <f>'для расчета'!D190</f>
        <v>12</v>
      </c>
      <c r="E107" s="141">
        <f>'для расчета'!E190</f>
        <v>0</v>
      </c>
      <c r="F107" s="141">
        <f>'для расчета'!F190</f>
        <v>0</v>
      </c>
      <c r="G107" s="141" t="str">
        <f>'для расчета'!G190</f>
        <v>200</v>
      </c>
      <c r="H107" s="142">
        <f>'для расчета'!H190</f>
        <v>0</v>
      </c>
      <c r="I107" s="102">
        <f>'для расчета'!I190</f>
        <v>0</v>
      </c>
      <c r="J107" s="360"/>
      <c r="K107" s="360"/>
      <c r="L107" s="360"/>
      <c r="M107" s="360"/>
      <c r="N107" s="360"/>
      <c r="O107" s="271"/>
      <c r="Q107" s="271"/>
    </row>
    <row r="108" spans="1:18" ht="21" hidden="1" customHeight="1" x14ac:dyDescent="0.2">
      <c r="A108" s="335" t="str">
        <f>'для расчета'!A191</f>
        <v>Оплата работ, услуг</v>
      </c>
      <c r="B108" s="141" t="str">
        <f>'для расчета'!B191</f>
        <v>734</v>
      </c>
      <c r="C108" s="141" t="str">
        <f>'для расчета'!C191</f>
        <v>04</v>
      </c>
      <c r="D108" s="141" t="str">
        <f>'для расчета'!D191</f>
        <v>12</v>
      </c>
      <c r="E108" s="141">
        <f>'для расчета'!E191</f>
        <v>0</v>
      </c>
      <c r="F108" s="141">
        <f>'для расчета'!F191</f>
        <v>0</v>
      </c>
      <c r="G108" s="141" t="str">
        <f>'для расчета'!G191</f>
        <v>220</v>
      </c>
      <c r="H108" s="142">
        <f>'для расчета'!H191</f>
        <v>0</v>
      </c>
      <c r="I108" s="102">
        <f>'для расчета'!I191</f>
        <v>0</v>
      </c>
      <c r="J108" s="360"/>
      <c r="K108" s="360"/>
      <c r="L108" s="360"/>
      <c r="M108" s="360"/>
      <c r="N108" s="360"/>
      <c r="O108" s="271"/>
      <c r="Q108" s="271"/>
    </row>
    <row r="109" spans="1:18" ht="21" hidden="1" customHeight="1" x14ac:dyDescent="0.2">
      <c r="A109" s="335" t="str">
        <f>'для расчета'!A192</f>
        <v>Прочие работы, услуги</v>
      </c>
      <c r="B109" s="141" t="str">
        <f>'для расчета'!B192</f>
        <v>734</v>
      </c>
      <c r="C109" s="141" t="str">
        <f>'для расчета'!C192</f>
        <v>04</v>
      </c>
      <c r="D109" s="141" t="str">
        <f>'для расчета'!D192</f>
        <v>12</v>
      </c>
      <c r="E109" s="141">
        <f>'для расчета'!E192</f>
        <v>0</v>
      </c>
      <c r="F109" s="141">
        <f>'для расчета'!F192</f>
        <v>0</v>
      </c>
      <c r="G109" s="141" t="str">
        <f>'для расчета'!G192</f>
        <v>226</v>
      </c>
      <c r="H109" s="142">
        <f>'для расчета'!H192</f>
        <v>0</v>
      </c>
      <c r="I109" s="102">
        <f>'для расчета'!I192</f>
        <v>0</v>
      </c>
      <c r="J109" s="360"/>
      <c r="K109" s="360"/>
      <c r="L109" s="360"/>
      <c r="M109" s="360"/>
      <c r="N109" s="360"/>
      <c r="O109" s="271"/>
      <c r="Q109" s="271"/>
    </row>
    <row r="110" spans="1:18" s="117" customFormat="1" ht="21" customHeight="1" x14ac:dyDescent="0.2">
      <c r="A110" s="337" t="str">
        <f>'для расчета'!A193</f>
        <v>ЖИЛИЩНО-КОММУНАЛЬНОЕ ХОЗЯЙСТВО</v>
      </c>
      <c r="B110" s="150">
        <f>'для расчета'!B193</f>
        <v>734</v>
      </c>
      <c r="C110" s="150" t="str">
        <f>'для расчета'!C193</f>
        <v>05</v>
      </c>
      <c r="D110" s="150" t="str">
        <f>'для расчета'!D193</f>
        <v>00</v>
      </c>
      <c r="E110" s="150" t="str">
        <f>'для расчета'!E193</f>
        <v>0000000</v>
      </c>
      <c r="F110" s="150" t="str">
        <f>'для расчета'!F193</f>
        <v>000</v>
      </c>
      <c r="G110" s="150" t="str">
        <f>'для расчета'!G193</f>
        <v>000</v>
      </c>
      <c r="H110" s="151">
        <f>'для расчета'!H193</f>
        <v>112.7</v>
      </c>
      <c r="I110" s="169">
        <f>'для расчета'!I193</f>
        <v>225.3</v>
      </c>
      <c r="J110" s="360"/>
      <c r="K110" s="360"/>
      <c r="L110" s="360"/>
      <c r="M110" s="360"/>
      <c r="N110" s="360"/>
      <c r="O110" s="116"/>
      <c r="P110" s="369"/>
      <c r="Q110" s="116"/>
      <c r="R110" s="445"/>
    </row>
    <row r="111" spans="1:18" ht="18.75" hidden="1" customHeight="1" x14ac:dyDescent="0.2">
      <c r="A111" s="335" t="str">
        <f>'для расчета'!A194</f>
        <v>Жилищное хозяйство</v>
      </c>
      <c r="B111" s="141">
        <f>'для расчета'!B194</f>
        <v>734</v>
      </c>
      <c r="C111" s="141" t="str">
        <f>'для расчета'!C194</f>
        <v>05</v>
      </c>
      <c r="D111" s="141" t="str">
        <f>'для расчета'!D194</f>
        <v>01</v>
      </c>
      <c r="E111" s="141" t="str">
        <f>'для расчета'!E194</f>
        <v>0000000</v>
      </c>
      <c r="F111" s="141" t="str">
        <f>'для расчета'!F194</f>
        <v>000</v>
      </c>
      <c r="G111" s="141" t="str">
        <f>'для расчета'!G194</f>
        <v>000</v>
      </c>
      <c r="H111" s="142">
        <f>'для расчета'!H194</f>
        <v>0</v>
      </c>
      <c r="I111" s="102">
        <f>'для расчета'!I194</f>
        <v>0</v>
      </c>
      <c r="J111" s="360"/>
      <c r="K111" s="360"/>
      <c r="L111" s="360"/>
      <c r="M111" s="360"/>
      <c r="N111" s="360"/>
      <c r="O111" s="271"/>
      <c r="Q111" s="271"/>
    </row>
    <row r="112" spans="1:18" ht="21" hidden="1" customHeight="1" x14ac:dyDescent="0.2">
      <c r="A112" s="335" t="str">
        <f>'для расчета'!A195</f>
        <v>Поддержка жилищного хозяйства</v>
      </c>
      <c r="B112" s="141" t="str">
        <f>'для расчета'!B195</f>
        <v>734</v>
      </c>
      <c r="C112" s="141" t="str">
        <f>'для расчета'!C195</f>
        <v>05</v>
      </c>
      <c r="D112" s="141" t="str">
        <f>'для расчета'!D195</f>
        <v>01</v>
      </c>
      <c r="E112" s="141" t="str">
        <f>'для расчета'!E195</f>
        <v>3500000</v>
      </c>
      <c r="F112" s="141" t="str">
        <f>'для расчета'!F195</f>
        <v>000</v>
      </c>
      <c r="G112" s="141" t="str">
        <f>'для расчета'!G195</f>
        <v>000</v>
      </c>
      <c r="H112" s="142">
        <f>'для расчета'!H195</f>
        <v>0</v>
      </c>
      <c r="I112" s="102">
        <f>'для расчета'!I195</f>
        <v>0</v>
      </c>
      <c r="J112" s="360"/>
      <c r="K112" s="360"/>
      <c r="L112" s="360"/>
      <c r="M112" s="360"/>
      <c r="N112" s="360"/>
      <c r="O112" s="271"/>
      <c r="Q112" s="271"/>
    </row>
    <row r="113" spans="1:17" ht="21" hidden="1" customHeight="1" x14ac:dyDescent="0.2">
      <c r="A113" s="335" t="str">
        <f>'для расчета'!A196</f>
        <v>Мероприятия в области жилищного хозяйства</v>
      </c>
      <c r="B113" s="141" t="str">
        <f>'для расчета'!B196</f>
        <v>734</v>
      </c>
      <c r="C113" s="141" t="str">
        <f>'для расчета'!C196</f>
        <v>05</v>
      </c>
      <c r="D113" s="141" t="str">
        <f>'для расчета'!D196</f>
        <v>01</v>
      </c>
      <c r="E113" s="141" t="str">
        <f>'для расчета'!E196</f>
        <v>3500300</v>
      </c>
      <c r="F113" s="141" t="str">
        <f>'для расчета'!F196</f>
        <v>000</v>
      </c>
      <c r="G113" s="141" t="str">
        <f>'для расчета'!G196</f>
        <v>000</v>
      </c>
      <c r="H113" s="142">
        <f>'для расчета'!H196</f>
        <v>0</v>
      </c>
      <c r="I113" s="102">
        <f>'для расчета'!I196</f>
        <v>0</v>
      </c>
      <c r="J113" s="360"/>
      <c r="K113" s="360"/>
      <c r="L113" s="360"/>
      <c r="M113" s="360"/>
      <c r="N113" s="360"/>
      <c r="O113" s="271"/>
      <c r="Q113" s="271"/>
    </row>
    <row r="114" spans="1:17" ht="24.75" hidden="1" customHeight="1" x14ac:dyDescent="0.2">
      <c r="A114" s="335" t="str">
        <f>'для расчета'!A197</f>
        <v>Выполнение функций органами местного самоуправления</v>
      </c>
      <c r="B114" s="141" t="str">
        <f>'для расчета'!B197</f>
        <v>734</v>
      </c>
      <c r="C114" s="141" t="str">
        <f>'для расчета'!C197</f>
        <v>05</v>
      </c>
      <c r="D114" s="141" t="str">
        <f>'для расчета'!D197</f>
        <v>01</v>
      </c>
      <c r="E114" s="141" t="str">
        <f>'для расчета'!E197</f>
        <v>3500300</v>
      </c>
      <c r="F114" s="141" t="str">
        <f>'для расчета'!F197</f>
        <v>500</v>
      </c>
      <c r="G114" s="141" t="str">
        <f>'для расчета'!G197</f>
        <v>000</v>
      </c>
      <c r="H114" s="142">
        <f>'для расчета'!H197</f>
        <v>0</v>
      </c>
      <c r="I114" s="102">
        <f>'для расчета'!I197</f>
        <v>0</v>
      </c>
      <c r="J114" s="360"/>
      <c r="K114" s="360"/>
      <c r="L114" s="360"/>
      <c r="M114" s="360"/>
      <c r="N114" s="360"/>
      <c r="O114" s="271"/>
      <c r="Q114" s="271"/>
    </row>
    <row r="115" spans="1:17" ht="24" hidden="1" customHeight="1" x14ac:dyDescent="0.2">
      <c r="A115" s="335" t="str">
        <f>'для расчета'!A198</f>
        <v>Расходы</v>
      </c>
      <c r="B115" s="141" t="str">
        <f>'для расчета'!B198</f>
        <v>734</v>
      </c>
      <c r="C115" s="141" t="str">
        <f>'для расчета'!C198</f>
        <v>05</v>
      </c>
      <c r="D115" s="141" t="str">
        <f>'для расчета'!D198</f>
        <v>01</v>
      </c>
      <c r="E115" s="141" t="str">
        <f>'для расчета'!E198</f>
        <v>3500300</v>
      </c>
      <c r="F115" s="141" t="str">
        <f>'для расчета'!F198</f>
        <v>500</v>
      </c>
      <c r="G115" s="141" t="str">
        <f>'для расчета'!G198</f>
        <v>200</v>
      </c>
      <c r="H115" s="142">
        <f>'для расчета'!H198</f>
        <v>0</v>
      </c>
      <c r="I115" s="102">
        <f>'для расчета'!I198</f>
        <v>0</v>
      </c>
      <c r="J115" s="360"/>
      <c r="K115" s="360"/>
      <c r="L115" s="360"/>
      <c r="M115" s="360"/>
      <c r="N115" s="360"/>
      <c r="O115" s="271"/>
      <c r="Q115" s="271"/>
    </row>
    <row r="116" spans="1:17" ht="16.5" hidden="1" customHeight="1" x14ac:dyDescent="0.2">
      <c r="A116" s="335" t="str">
        <f>'для расчета'!A199</f>
        <v>Приобретение услуг</v>
      </c>
      <c r="B116" s="141" t="str">
        <f>'для расчета'!B199</f>
        <v>734</v>
      </c>
      <c r="C116" s="141" t="str">
        <f>'для расчета'!C199</f>
        <v>05</v>
      </c>
      <c r="D116" s="141" t="str">
        <f>'для расчета'!D199</f>
        <v>01</v>
      </c>
      <c r="E116" s="141" t="str">
        <f>'для расчета'!E199</f>
        <v>3500300</v>
      </c>
      <c r="F116" s="141" t="str">
        <f>'для расчета'!F199</f>
        <v>500</v>
      </c>
      <c r="G116" s="141" t="str">
        <f>'для расчета'!G199</f>
        <v>220</v>
      </c>
      <c r="H116" s="142">
        <f>'для расчета'!H199</f>
        <v>0</v>
      </c>
      <c r="I116" s="102">
        <f>'для расчета'!I199</f>
        <v>0</v>
      </c>
      <c r="J116" s="360"/>
      <c r="K116" s="360"/>
      <c r="L116" s="360"/>
      <c r="M116" s="360"/>
      <c r="N116" s="360"/>
      <c r="O116" s="271"/>
      <c r="Q116" s="271"/>
    </row>
    <row r="117" spans="1:17" ht="21" hidden="1" customHeight="1" x14ac:dyDescent="0.2">
      <c r="A117" s="335" t="str">
        <f>'для расчета'!A200</f>
        <v>Услуги на содержание имущества</v>
      </c>
      <c r="B117" s="141" t="str">
        <f>'для расчета'!B200</f>
        <v>734</v>
      </c>
      <c r="C117" s="141" t="str">
        <f>'для расчета'!C200</f>
        <v>05</v>
      </c>
      <c r="D117" s="141" t="str">
        <f>'для расчета'!D200</f>
        <v>01</v>
      </c>
      <c r="E117" s="141" t="str">
        <f>'для расчета'!E200</f>
        <v>3500300</v>
      </c>
      <c r="F117" s="141" t="str">
        <f>'для расчета'!F200</f>
        <v>500</v>
      </c>
      <c r="G117" s="141" t="str">
        <f>'для расчета'!G200</f>
        <v>225</v>
      </c>
      <c r="H117" s="142">
        <f>'для расчета'!H200</f>
        <v>0</v>
      </c>
      <c r="I117" s="102">
        <f>'для расчета'!I200</f>
        <v>0</v>
      </c>
      <c r="J117" s="360"/>
      <c r="K117" s="360"/>
      <c r="L117" s="360"/>
      <c r="M117" s="360"/>
      <c r="N117" s="360"/>
      <c r="O117" s="271"/>
      <c r="Q117" s="271"/>
    </row>
    <row r="118" spans="1:17" ht="21" hidden="1" customHeight="1" x14ac:dyDescent="0.2">
      <c r="A118" s="335" t="str">
        <f>'для расчета'!A201</f>
        <v>Прочие услуги</v>
      </c>
      <c r="B118" s="141" t="str">
        <f>'для расчета'!B201</f>
        <v>734</v>
      </c>
      <c r="C118" s="141" t="str">
        <f>'для расчета'!C201</f>
        <v>05</v>
      </c>
      <c r="D118" s="141" t="str">
        <f>'для расчета'!D201</f>
        <v>01</v>
      </c>
      <c r="E118" s="141" t="str">
        <f>'для расчета'!E201</f>
        <v>3500300</v>
      </c>
      <c r="F118" s="141" t="str">
        <f>'для расчета'!F201</f>
        <v>500</v>
      </c>
      <c r="G118" s="141" t="str">
        <f>'для расчета'!G201</f>
        <v>226</v>
      </c>
      <c r="H118" s="142">
        <f>'для расчета'!H201</f>
        <v>0</v>
      </c>
      <c r="I118" s="102">
        <f>'для расчета'!I201</f>
        <v>0</v>
      </c>
      <c r="J118" s="360"/>
      <c r="K118" s="360"/>
      <c r="L118" s="360"/>
      <c r="M118" s="360"/>
      <c r="N118" s="360"/>
      <c r="O118" s="271"/>
      <c r="Q118" s="271"/>
    </row>
    <row r="119" spans="1:17" ht="21" hidden="1" customHeight="1" x14ac:dyDescent="0.2">
      <c r="A119" s="335" t="str">
        <f>'для расчета'!A202</f>
        <v>Поступление нефинансовых активов</v>
      </c>
      <c r="B119" s="141" t="str">
        <f>'для расчета'!B202</f>
        <v>734</v>
      </c>
      <c r="C119" s="141" t="str">
        <f>'для расчета'!C202</f>
        <v>05</v>
      </c>
      <c r="D119" s="141" t="str">
        <f>'для расчета'!D202</f>
        <v>01</v>
      </c>
      <c r="E119" s="141" t="str">
        <f>'для расчета'!E202</f>
        <v>3500300</v>
      </c>
      <c r="F119" s="141" t="str">
        <f>'для расчета'!F202</f>
        <v>500</v>
      </c>
      <c r="G119" s="141" t="str">
        <f>'для расчета'!G202</f>
        <v>300</v>
      </c>
      <c r="H119" s="142">
        <f>'для расчета'!H202</f>
        <v>0</v>
      </c>
      <c r="I119" s="102">
        <f>'для расчета'!I202</f>
        <v>0</v>
      </c>
      <c r="J119" s="360"/>
      <c r="K119" s="360"/>
      <c r="L119" s="360"/>
      <c r="M119" s="360"/>
      <c r="N119" s="360"/>
      <c r="O119" s="271"/>
      <c r="Q119" s="271"/>
    </row>
    <row r="120" spans="1:17" ht="25.5" hidden="1" customHeight="1" x14ac:dyDescent="0.2">
      <c r="A120" s="335" t="str">
        <f>'для расчета'!A203</f>
        <v>Увеличение стоимости основных средств</v>
      </c>
      <c r="B120" s="141" t="str">
        <f>'для расчета'!B203</f>
        <v>734</v>
      </c>
      <c r="C120" s="141" t="str">
        <f>'для расчета'!C203</f>
        <v>05</v>
      </c>
      <c r="D120" s="141" t="str">
        <f>'для расчета'!D203</f>
        <v>01</v>
      </c>
      <c r="E120" s="141" t="str">
        <f>'для расчета'!E203</f>
        <v>3500300</v>
      </c>
      <c r="F120" s="141" t="str">
        <f>'для расчета'!F203</f>
        <v>500</v>
      </c>
      <c r="G120" s="141" t="str">
        <f>'для расчета'!G203</f>
        <v>310</v>
      </c>
      <c r="H120" s="142">
        <f>'для расчета'!H203</f>
        <v>0</v>
      </c>
      <c r="I120" s="102">
        <f>'для расчета'!I203</f>
        <v>0</v>
      </c>
      <c r="J120" s="360"/>
      <c r="K120" s="360"/>
      <c r="L120" s="360"/>
      <c r="M120" s="360"/>
      <c r="N120" s="360"/>
      <c r="O120" s="271"/>
      <c r="Q120" s="271"/>
    </row>
    <row r="121" spans="1:17" ht="17.25" hidden="1" customHeight="1" x14ac:dyDescent="0.2">
      <c r="A121" s="335" t="str">
        <f>'для расчета'!A204</f>
        <v>Региональные целевые программы</v>
      </c>
      <c r="B121" s="141" t="str">
        <f>'для расчета'!B204</f>
        <v>734</v>
      </c>
      <c r="C121" s="141" t="str">
        <f>'для расчета'!C204</f>
        <v>05</v>
      </c>
      <c r="D121" s="141" t="str">
        <f>'для расчета'!D204</f>
        <v>01</v>
      </c>
      <c r="E121" s="141">
        <f>'для расчета'!E204</f>
        <v>0</v>
      </c>
      <c r="F121" s="141">
        <f>'для расчета'!F204</f>
        <v>0</v>
      </c>
      <c r="G121" s="141" t="str">
        <f>'для расчета'!G204</f>
        <v>000</v>
      </c>
      <c r="H121" s="142">
        <f>'для расчета'!H204</f>
        <v>0</v>
      </c>
      <c r="I121" s="102">
        <f>'для расчета'!I204</f>
        <v>0</v>
      </c>
      <c r="J121" s="360"/>
      <c r="K121" s="360"/>
      <c r="L121" s="360"/>
      <c r="M121" s="360"/>
      <c r="N121" s="360"/>
      <c r="O121" s="271"/>
      <c r="Q121" s="271"/>
    </row>
    <row r="122" spans="1:17" ht="21" hidden="1" customHeight="1" x14ac:dyDescent="0.2">
      <c r="A122" s="335" t="str">
        <f>'для расчета'!A205</f>
        <v>Областная целевая программа "Переселение граждан из ветхого и аварийного жилищного фонда в Иркутской области на период до 2019 года"</v>
      </c>
      <c r="B122" s="141" t="str">
        <f>'для расчета'!B205</f>
        <v>734</v>
      </c>
      <c r="C122" s="141" t="str">
        <f>'для расчета'!C205</f>
        <v>05</v>
      </c>
      <c r="D122" s="141" t="str">
        <f>'для расчета'!D205</f>
        <v>01</v>
      </c>
      <c r="E122" s="141">
        <f>'для расчета'!E205</f>
        <v>0</v>
      </c>
      <c r="F122" s="141">
        <f>'для расчета'!F205</f>
        <v>0</v>
      </c>
      <c r="G122" s="141" t="str">
        <f>'для расчета'!G205</f>
        <v>000</v>
      </c>
      <c r="H122" s="142">
        <f>'для расчета'!H205</f>
        <v>0</v>
      </c>
      <c r="I122" s="102">
        <f>'для расчета'!I205</f>
        <v>0</v>
      </c>
      <c r="J122" s="360"/>
      <c r="K122" s="360"/>
      <c r="L122" s="360"/>
      <c r="M122" s="360"/>
      <c r="N122" s="360"/>
      <c r="O122" s="271"/>
      <c r="Q122" s="271"/>
    </row>
    <row r="123" spans="1:17" ht="18.75" hidden="1" customHeight="1" x14ac:dyDescent="0.2">
      <c r="A123" s="335" t="str">
        <f>'для расчета'!A206</f>
        <v>ПОСТУПЛЕНИЕ НЕФИНАНСОВЫХ АКТИВОВ</v>
      </c>
      <c r="B123" s="141" t="str">
        <f>'для расчета'!B206</f>
        <v>734</v>
      </c>
      <c r="C123" s="141" t="str">
        <f>'для расчета'!C206</f>
        <v>05</v>
      </c>
      <c r="D123" s="141" t="str">
        <f>'для расчета'!D206</f>
        <v>01</v>
      </c>
      <c r="E123" s="141">
        <f>'для расчета'!E206</f>
        <v>0</v>
      </c>
      <c r="F123" s="141">
        <f>'для расчета'!F206</f>
        <v>0</v>
      </c>
      <c r="G123" s="141" t="str">
        <f>'для расчета'!G206</f>
        <v>300</v>
      </c>
      <c r="H123" s="142">
        <f>'для расчета'!H206</f>
        <v>0</v>
      </c>
      <c r="I123" s="102">
        <f>'для расчета'!I206</f>
        <v>0</v>
      </c>
      <c r="J123" s="360"/>
      <c r="K123" s="360"/>
      <c r="L123" s="360"/>
      <c r="M123" s="360"/>
      <c r="N123" s="360"/>
      <c r="O123" s="271"/>
      <c r="Q123" s="271"/>
    </row>
    <row r="124" spans="1:17" ht="36" hidden="1" customHeight="1" x14ac:dyDescent="0.2">
      <c r="A124" s="335" t="str">
        <f>'для расчета'!A207</f>
        <v>Увеличение стоимости основных средств</v>
      </c>
      <c r="B124" s="141" t="str">
        <f>'для расчета'!B207</f>
        <v>734</v>
      </c>
      <c r="C124" s="141" t="str">
        <f>'для расчета'!C207</f>
        <v>05</v>
      </c>
      <c r="D124" s="141" t="str">
        <f>'для расчета'!D207</f>
        <v>01</v>
      </c>
      <c r="E124" s="141">
        <f>'для расчета'!E207</f>
        <v>0</v>
      </c>
      <c r="F124" s="141">
        <f>'для расчета'!F207</f>
        <v>0</v>
      </c>
      <c r="G124" s="141" t="str">
        <f>'для расчета'!G207</f>
        <v>310</v>
      </c>
      <c r="H124" s="142">
        <f>'для расчета'!H207</f>
        <v>0</v>
      </c>
      <c r="I124" s="102">
        <f>'для расчета'!I207</f>
        <v>0</v>
      </c>
      <c r="J124" s="360"/>
      <c r="K124" s="360"/>
      <c r="L124" s="360"/>
      <c r="M124" s="360"/>
      <c r="N124" s="360"/>
      <c r="O124" s="271"/>
      <c r="Q124" s="271"/>
    </row>
    <row r="125" spans="1:17" ht="25.5" hidden="1" customHeight="1" x14ac:dyDescent="0.2">
      <c r="A125" s="335" t="str">
        <f>'для расчета'!A208</f>
        <v>Целевые программы муниципальных образований</v>
      </c>
      <c r="B125" s="141" t="str">
        <f>'для расчета'!B208</f>
        <v>734</v>
      </c>
      <c r="C125" s="141" t="str">
        <f>'для расчета'!C208</f>
        <v>05</v>
      </c>
      <c r="D125" s="141" t="str">
        <f>'для расчета'!D208</f>
        <v>01</v>
      </c>
      <c r="E125" s="141">
        <f>'для расчета'!E208</f>
        <v>0</v>
      </c>
      <c r="F125" s="141">
        <f>'для расчета'!F208</f>
        <v>0</v>
      </c>
      <c r="G125" s="141" t="str">
        <f>'для расчета'!G208</f>
        <v>000</v>
      </c>
      <c r="H125" s="142">
        <f>'для расчета'!H208</f>
        <v>0</v>
      </c>
      <c r="I125" s="102">
        <f>'для расчета'!I208</f>
        <v>0</v>
      </c>
      <c r="J125" s="360"/>
      <c r="K125" s="360"/>
      <c r="L125" s="360"/>
      <c r="M125" s="360"/>
      <c r="N125" s="360"/>
      <c r="O125" s="271"/>
      <c r="Q125" s="271"/>
    </row>
    <row r="126" spans="1:17" ht="23.25" hidden="1" customHeight="1" x14ac:dyDescent="0.2">
      <c r="A126" s="335" t="str">
        <f>'для расчета'!A209</f>
        <v>Муниципальная целевая программа "Переселение граждан из ветхого и аварийного жилищного фонда Хомутовского муниципального образования на период до 2019 г."</v>
      </c>
      <c r="B126" s="141" t="str">
        <f>'для расчета'!B209</f>
        <v>734</v>
      </c>
      <c r="C126" s="141" t="str">
        <f>'для расчета'!C209</f>
        <v>05</v>
      </c>
      <c r="D126" s="141" t="str">
        <f>'для расчета'!D209</f>
        <v>01</v>
      </c>
      <c r="E126" s="141">
        <f>'для расчета'!E209</f>
        <v>0</v>
      </c>
      <c r="F126" s="141">
        <f>'для расчета'!F209</f>
        <v>0</v>
      </c>
      <c r="G126" s="141" t="str">
        <f>'для расчета'!G209</f>
        <v>000</v>
      </c>
      <c r="H126" s="142">
        <f>'для расчета'!H209</f>
        <v>0</v>
      </c>
      <c r="I126" s="102">
        <f>'для расчета'!I209</f>
        <v>0</v>
      </c>
      <c r="J126" s="115"/>
      <c r="K126" s="115"/>
      <c r="L126" s="115"/>
      <c r="M126" s="115"/>
      <c r="N126" s="115"/>
      <c r="O126" s="271"/>
      <c r="Q126" s="271"/>
    </row>
    <row r="127" spans="1:17" ht="16.5" hidden="1" customHeight="1" x14ac:dyDescent="0.2">
      <c r="A127" s="335" t="str">
        <f>'для расчета'!A210</f>
        <v>Выполнение функций органами местного самоуправления</v>
      </c>
      <c r="B127" s="141" t="str">
        <f>'для расчета'!B210</f>
        <v>734</v>
      </c>
      <c r="C127" s="141" t="str">
        <f>'для расчета'!C210</f>
        <v>05</v>
      </c>
      <c r="D127" s="141" t="str">
        <f>'для расчета'!D210</f>
        <v>01</v>
      </c>
      <c r="E127" s="141">
        <f>'для расчета'!E210</f>
        <v>0</v>
      </c>
      <c r="F127" s="141">
        <f>'для расчета'!F210</f>
        <v>0</v>
      </c>
      <c r="G127" s="141" t="str">
        <f>'для расчета'!G210</f>
        <v>000</v>
      </c>
      <c r="H127" s="142">
        <f>'для расчета'!H210</f>
        <v>0</v>
      </c>
      <c r="I127" s="102">
        <f>'для расчета'!I210</f>
        <v>0</v>
      </c>
      <c r="J127" s="115"/>
      <c r="K127" s="115"/>
      <c r="L127" s="115"/>
      <c r="M127" s="115"/>
      <c r="N127" s="115"/>
      <c r="O127" s="271"/>
      <c r="Q127" s="271"/>
    </row>
    <row r="128" spans="1:17" ht="19.5" hidden="1" customHeight="1" x14ac:dyDescent="0.2">
      <c r="A128" s="335" t="str">
        <f>'для расчета'!A211</f>
        <v>ПОСТУПЛЕНИЕ НЕФИНАНСОВЫХ АКТИВОВ</v>
      </c>
      <c r="B128" s="141" t="str">
        <f>'для расчета'!B211</f>
        <v>734</v>
      </c>
      <c r="C128" s="141" t="str">
        <f>'для расчета'!C211</f>
        <v>05</v>
      </c>
      <c r="D128" s="141" t="str">
        <f>'для расчета'!D211</f>
        <v>01</v>
      </c>
      <c r="E128" s="141">
        <f>'для расчета'!E211</f>
        <v>0</v>
      </c>
      <c r="F128" s="141">
        <f>'для расчета'!F211</f>
        <v>0</v>
      </c>
      <c r="G128" s="141" t="str">
        <f>'для расчета'!G211</f>
        <v>300</v>
      </c>
      <c r="H128" s="142">
        <f>'для расчета'!H211</f>
        <v>0</v>
      </c>
      <c r="I128" s="102">
        <f>'для расчета'!I211</f>
        <v>0</v>
      </c>
      <c r="J128" s="115"/>
      <c r="K128" s="115"/>
      <c r="L128" s="115"/>
      <c r="M128" s="115"/>
      <c r="N128" s="115"/>
      <c r="O128" s="271"/>
      <c r="Q128" s="271"/>
    </row>
    <row r="129" spans="1:19" ht="17.25" hidden="1" customHeight="1" x14ac:dyDescent="0.2">
      <c r="A129" s="335" t="str">
        <f>'для расчета'!A212</f>
        <v>Увеличение стоимости основных средств</v>
      </c>
      <c r="B129" s="141" t="str">
        <f>'для расчета'!B212</f>
        <v>734</v>
      </c>
      <c r="C129" s="141" t="str">
        <f>'для расчета'!C212</f>
        <v>05</v>
      </c>
      <c r="D129" s="141" t="str">
        <f>'для расчета'!D212</f>
        <v>01</v>
      </c>
      <c r="E129" s="141">
        <f>'для расчета'!E212</f>
        <v>0</v>
      </c>
      <c r="F129" s="141">
        <f>'для расчета'!F212</f>
        <v>0</v>
      </c>
      <c r="G129" s="141" t="str">
        <f>'для расчета'!G212</f>
        <v>310</v>
      </c>
      <c r="H129" s="142">
        <f>'для расчета'!H212</f>
        <v>0</v>
      </c>
      <c r="I129" s="102">
        <f>'для расчета'!I212</f>
        <v>0</v>
      </c>
      <c r="J129" s="115"/>
      <c r="K129" s="115"/>
      <c r="L129" s="115"/>
      <c r="M129" s="115"/>
      <c r="N129" s="115"/>
      <c r="O129" s="271"/>
      <c r="Q129" s="271"/>
    </row>
    <row r="130" spans="1:19" ht="18" hidden="1" customHeight="1" x14ac:dyDescent="0.2">
      <c r="A130" s="335" t="str">
        <f>'для расчета'!A213</f>
        <v>Коммунальное хозяйство</v>
      </c>
      <c r="B130" s="141" t="str">
        <f>'для расчета'!B213</f>
        <v>734</v>
      </c>
      <c r="C130" s="141" t="str">
        <f>'для расчета'!C213</f>
        <v>05</v>
      </c>
      <c r="D130" s="141" t="str">
        <f>'для расчета'!D213</f>
        <v>02</v>
      </c>
      <c r="E130" s="141" t="str">
        <f>'для расчета'!E213</f>
        <v>0000000</v>
      </c>
      <c r="F130" s="141" t="str">
        <f>'для расчета'!F213</f>
        <v>000</v>
      </c>
      <c r="G130" s="141" t="str">
        <f>'для расчета'!G213</f>
        <v>000</v>
      </c>
      <c r="H130" s="142">
        <f>'для расчета'!H213</f>
        <v>0</v>
      </c>
      <c r="I130" s="102">
        <f>'для расчета'!I213</f>
        <v>0</v>
      </c>
      <c r="J130" s="360"/>
      <c r="O130" s="271"/>
      <c r="Q130" s="271"/>
    </row>
    <row r="131" spans="1:19" ht="18" hidden="1" customHeight="1" x14ac:dyDescent="0.2">
      <c r="A131" s="335" t="str">
        <f>'для расчета'!A214</f>
        <v>Осуществление органами местного самоуправления полномочий местного значения поселения</v>
      </c>
      <c r="B131" s="141" t="str">
        <f>'для расчета'!B214</f>
        <v>734</v>
      </c>
      <c r="C131" s="141" t="str">
        <f>'для расчета'!C214</f>
        <v>05</v>
      </c>
      <c r="D131" s="141" t="str">
        <f>'для расчета'!D214</f>
        <v>02</v>
      </c>
      <c r="E131" s="141" t="str">
        <f>'для расчета'!E214</f>
        <v>91.1.60.00</v>
      </c>
      <c r="F131" s="141" t="str">
        <f>'для расчета'!F214</f>
        <v>000</v>
      </c>
      <c r="G131" s="141" t="str">
        <f>'для расчета'!G214</f>
        <v>000</v>
      </c>
      <c r="H131" s="142">
        <f>'для расчета'!H214</f>
        <v>0</v>
      </c>
      <c r="I131" s="102">
        <f>'для расчета'!I214</f>
        <v>0</v>
      </c>
      <c r="J131" s="360"/>
      <c r="K131" s="360"/>
      <c r="L131" s="360"/>
      <c r="M131" s="360"/>
      <c r="N131" s="360"/>
      <c r="O131" s="271"/>
      <c r="Q131" s="271"/>
    </row>
    <row r="132" spans="1:19" ht="16.5" hidden="1" customHeight="1" x14ac:dyDescent="0.2">
      <c r="A132" s="335" t="str">
        <f>'для расчета'!A215</f>
        <v>Иные мероприятия в сфере установленных функций</v>
      </c>
      <c r="B132" s="141" t="str">
        <f>'для расчета'!B215</f>
        <v>734</v>
      </c>
      <c r="C132" s="141" t="str">
        <f>'для расчета'!C215</f>
        <v>05</v>
      </c>
      <c r="D132" s="141" t="str">
        <f>'для расчета'!D215</f>
        <v>02</v>
      </c>
      <c r="E132" s="141" t="str">
        <f>'для расчета'!E215</f>
        <v>91.1.60.11</v>
      </c>
      <c r="F132" s="141" t="str">
        <f>'для расчета'!F215</f>
        <v>000</v>
      </c>
      <c r="G132" s="141" t="str">
        <f>'для расчета'!G215</f>
        <v>000</v>
      </c>
      <c r="H132" s="142">
        <f>'для расчета'!H215</f>
        <v>0</v>
      </c>
      <c r="I132" s="102">
        <f>'для расчета'!I215</f>
        <v>0</v>
      </c>
      <c r="J132" s="360"/>
      <c r="K132" s="360"/>
      <c r="L132" s="360"/>
      <c r="M132" s="360"/>
      <c r="N132" s="360"/>
      <c r="O132" s="271"/>
      <c r="Q132" s="271"/>
    </row>
    <row r="133" spans="1:19" ht="24" hidden="1" customHeight="1" x14ac:dyDescent="0.2">
      <c r="A133" s="335" t="str">
        <f>'для расчета'!A216</f>
        <v>Прочая закупка товаров, работ и услуг для обеспечения государственных (муниципальных) нужд</v>
      </c>
      <c r="B133" s="141" t="str">
        <f>'для расчета'!B216</f>
        <v>734</v>
      </c>
      <c r="C133" s="141" t="str">
        <f>'для расчета'!C216</f>
        <v>05</v>
      </c>
      <c r="D133" s="141" t="str">
        <f>'для расчета'!D216</f>
        <v>02</v>
      </c>
      <c r="E133" s="141" t="str">
        <f>'для расчета'!E216</f>
        <v>91.1.60.11</v>
      </c>
      <c r="F133" s="141" t="str">
        <f>'для расчета'!F216</f>
        <v>244</v>
      </c>
      <c r="G133" s="141" t="str">
        <f>'для расчета'!G216</f>
        <v>000</v>
      </c>
      <c r="H133" s="142">
        <f>'для расчета'!H216</f>
        <v>0</v>
      </c>
      <c r="I133" s="102">
        <f>'для расчета'!I216</f>
        <v>0</v>
      </c>
      <c r="J133" s="360"/>
      <c r="K133" s="360"/>
      <c r="L133" s="360"/>
      <c r="M133" s="360"/>
      <c r="N133" s="360"/>
      <c r="O133" s="271"/>
      <c r="Q133" s="271"/>
    </row>
    <row r="134" spans="1:19" ht="19.5" hidden="1" customHeight="1" x14ac:dyDescent="0.2">
      <c r="A134" s="335" t="str">
        <f>'для расчета'!A217</f>
        <v>Работы, услуги по содержанию имущества</v>
      </c>
      <c r="B134" s="141" t="str">
        <f>'для расчета'!B217</f>
        <v>734</v>
      </c>
      <c r="C134" s="141" t="str">
        <f>'для расчета'!C217</f>
        <v>05</v>
      </c>
      <c r="D134" s="141" t="str">
        <f>'для расчета'!D217</f>
        <v>02</v>
      </c>
      <c r="E134" s="141" t="str">
        <f>'для расчета'!E217</f>
        <v>91.1.60.11</v>
      </c>
      <c r="F134" s="141" t="str">
        <f>'для расчета'!F217</f>
        <v>244</v>
      </c>
      <c r="G134" s="141" t="str">
        <f>'для расчета'!G217</f>
        <v>225</v>
      </c>
      <c r="H134" s="142">
        <f>'для расчета'!H217</f>
        <v>0</v>
      </c>
      <c r="I134" s="102">
        <f>'для расчета'!I217</f>
        <v>0</v>
      </c>
      <c r="J134" s="447"/>
      <c r="K134" s="447"/>
      <c r="L134" s="447"/>
      <c r="M134" s="447"/>
      <c r="N134" s="447"/>
      <c r="O134" s="271"/>
      <c r="Q134" s="271"/>
    </row>
    <row r="135" spans="1:19" ht="21.75" hidden="1" customHeight="1" x14ac:dyDescent="0.2">
      <c r="A135" s="335" t="str">
        <f>'для расчета'!A218</f>
        <v>Прочие работы, услуги</v>
      </c>
      <c r="B135" s="141" t="str">
        <f>'для расчета'!B218</f>
        <v>734</v>
      </c>
      <c r="C135" s="141" t="str">
        <f>'для расчета'!C218</f>
        <v>05</v>
      </c>
      <c r="D135" s="141" t="str">
        <f>'для расчета'!D218</f>
        <v>02</v>
      </c>
      <c r="E135" s="141" t="str">
        <f>'для расчета'!E218</f>
        <v>91.1.60.11</v>
      </c>
      <c r="F135" s="141" t="str">
        <f>'для расчета'!F218</f>
        <v>244</v>
      </c>
      <c r="G135" s="141" t="str">
        <f>'для расчета'!G218</f>
        <v>226</v>
      </c>
      <c r="H135" s="142">
        <f>'для расчета'!H218</f>
        <v>0</v>
      </c>
      <c r="I135" s="102">
        <f>'для расчета'!I218</f>
        <v>0</v>
      </c>
      <c r="J135" s="115"/>
      <c r="K135" s="115"/>
      <c r="L135" s="115"/>
      <c r="M135" s="115"/>
      <c r="N135" s="115"/>
      <c r="O135" s="271"/>
      <c r="Q135" s="271"/>
    </row>
    <row r="136" spans="1:19" ht="18" customHeight="1" x14ac:dyDescent="0.2">
      <c r="A136" s="335" t="str">
        <f>'для расчета'!A219</f>
        <v>Благоустройство</v>
      </c>
      <c r="B136" s="141">
        <f>'для расчета'!B219</f>
        <v>734</v>
      </c>
      <c r="C136" s="141" t="str">
        <f>'для расчета'!C219</f>
        <v>05</v>
      </c>
      <c r="D136" s="141" t="str">
        <f>'для расчета'!D219</f>
        <v>03</v>
      </c>
      <c r="E136" s="141" t="str">
        <f>'для расчета'!E219</f>
        <v>0000000</v>
      </c>
      <c r="F136" s="141" t="str">
        <f>'для расчета'!F219</f>
        <v>000</v>
      </c>
      <c r="G136" s="141" t="str">
        <f>'для расчета'!G219</f>
        <v>000</v>
      </c>
      <c r="H136" s="142">
        <f>'для расчета'!H219</f>
        <v>112.7</v>
      </c>
      <c r="I136" s="102">
        <f>'для расчета'!I219</f>
        <v>225.3</v>
      </c>
      <c r="J136" s="115"/>
      <c r="O136" s="271"/>
      <c r="Q136" s="271"/>
      <c r="S136" s="113"/>
    </row>
    <row r="137" spans="1:19" ht="22.5" customHeight="1" x14ac:dyDescent="0.2">
      <c r="A137" s="335" t="str">
        <f>'для расчета'!A220</f>
        <v>Мероприятия в области жилищно-коммунального хозяйства</v>
      </c>
      <c r="B137" s="141" t="str">
        <f>'для расчета'!B220</f>
        <v>734</v>
      </c>
      <c r="C137" s="141" t="str">
        <f>'для расчета'!C220</f>
        <v>05</v>
      </c>
      <c r="D137" s="141" t="str">
        <f>'для расчета'!D220</f>
        <v>03</v>
      </c>
      <c r="E137" s="141" t="str">
        <f>'для расчета'!E220</f>
        <v>91.1.61.00</v>
      </c>
      <c r="F137" s="141" t="str">
        <f>'для расчета'!F220</f>
        <v>000</v>
      </c>
      <c r="G137" s="141" t="str">
        <f>'для расчета'!G220</f>
        <v>000</v>
      </c>
      <c r="H137" s="142">
        <f>'для расчета'!H220</f>
        <v>112.7</v>
      </c>
      <c r="I137" s="102">
        <f>'для расчета'!I220</f>
        <v>225.3</v>
      </c>
      <c r="J137" s="115"/>
      <c r="O137" s="271"/>
      <c r="Q137" s="271"/>
      <c r="S137" s="113"/>
    </row>
    <row r="138" spans="1:19" ht="19.5" customHeight="1" x14ac:dyDescent="0.2">
      <c r="A138" s="335" t="str">
        <f>'для расчета'!A221</f>
        <v>Уличное освещение</v>
      </c>
      <c r="B138" s="141">
        <f>'для расчета'!B221</f>
        <v>734</v>
      </c>
      <c r="C138" s="141" t="str">
        <f>'для расчета'!C221</f>
        <v>05</v>
      </c>
      <c r="D138" s="141" t="str">
        <f>'для расчета'!D221</f>
        <v>03</v>
      </c>
      <c r="E138" s="141" t="str">
        <f>'для расчета'!E221</f>
        <v>91.1.61.01</v>
      </c>
      <c r="F138" s="141" t="str">
        <f>'для расчета'!F221</f>
        <v>000</v>
      </c>
      <c r="G138" s="141" t="str">
        <f>'для расчета'!G221</f>
        <v>000</v>
      </c>
      <c r="H138" s="142">
        <f>'для расчета'!H221</f>
        <v>112.7</v>
      </c>
      <c r="I138" s="102">
        <f>'для расчета'!I221</f>
        <v>225.3</v>
      </c>
      <c r="J138" s="115"/>
      <c r="K138" s="115"/>
      <c r="L138" s="115"/>
      <c r="M138" s="115"/>
      <c r="N138" s="115"/>
      <c r="O138" s="271"/>
      <c r="Q138" s="271"/>
    </row>
    <row r="139" spans="1:19" ht="34.5" customHeight="1" x14ac:dyDescent="0.2">
      <c r="A139" s="335" t="str">
        <f>'для расчета'!A222</f>
        <v>Прочая закупка товаров, работ и услуг для обеспечения государственных (муниципальных) нужд</v>
      </c>
      <c r="B139" s="141">
        <f>'для расчета'!B222</f>
        <v>734</v>
      </c>
      <c r="C139" s="141" t="str">
        <f>'для расчета'!C222</f>
        <v>05</v>
      </c>
      <c r="D139" s="141" t="str">
        <f>'для расчета'!D222</f>
        <v>03</v>
      </c>
      <c r="E139" s="141" t="str">
        <f>'для расчета'!E222</f>
        <v>91.1.61.01</v>
      </c>
      <c r="F139" s="141" t="str">
        <f>'для расчета'!F222</f>
        <v>244</v>
      </c>
      <c r="G139" s="141" t="str">
        <f>'для расчета'!G222</f>
        <v>000</v>
      </c>
      <c r="H139" s="142">
        <f>'для расчета'!H222</f>
        <v>112.7</v>
      </c>
      <c r="I139" s="102">
        <f>'для расчета'!I222</f>
        <v>225.3</v>
      </c>
      <c r="J139" s="115"/>
      <c r="O139" s="271"/>
      <c r="Q139" s="271"/>
    </row>
    <row r="140" spans="1:19" ht="18" customHeight="1" x14ac:dyDescent="0.2">
      <c r="A140" s="335" t="str">
        <f>'для расчета'!A223</f>
        <v>РАСХОДЫ</v>
      </c>
      <c r="B140" s="141">
        <f>'для расчета'!B223</f>
        <v>734</v>
      </c>
      <c r="C140" s="141" t="str">
        <f>'для расчета'!C223</f>
        <v>05</v>
      </c>
      <c r="D140" s="141" t="str">
        <f>'для расчета'!D223</f>
        <v>03</v>
      </c>
      <c r="E140" s="141" t="str">
        <f>'для расчета'!E223</f>
        <v>91.1.61.01</v>
      </c>
      <c r="F140" s="141" t="str">
        <f>'для расчета'!F223</f>
        <v>244</v>
      </c>
      <c r="G140" s="141">
        <f>'для расчета'!G223</f>
        <v>200</v>
      </c>
      <c r="H140" s="142">
        <f>'для расчета'!H223</f>
        <v>112.7</v>
      </c>
      <c r="I140" s="102">
        <f>'для расчета'!I223</f>
        <v>225.3</v>
      </c>
      <c r="J140" s="115"/>
      <c r="O140" s="271"/>
      <c r="Q140" s="271"/>
    </row>
    <row r="141" spans="1:19" ht="21" customHeight="1" x14ac:dyDescent="0.2">
      <c r="A141" s="335" t="str">
        <f>'для расчета'!A224</f>
        <v>Коммунальные услуги</v>
      </c>
      <c r="B141" s="141" t="str">
        <f>'для расчета'!B224</f>
        <v>734</v>
      </c>
      <c r="C141" s="141" t="str">
        <f>'для расчета'!C224</f>
        <v>05</v>
      </c>
      <c r="D141" s="141" t="str">
        <f>'для расчета'!D224</f>
        <v>03</v>
      </c>
      <c r="E141" s="141" t="str">
        <f>'для расчета'!E224</f>
        <v>91.1.61.01</v>
      </c>
      <c r="F141" s="141" t="str">
        <f>'для расчета'!F224</f>
        <v>244</v>
      </c>
      <c r="G141" s="141">
        <f>'для расчета'!G224</f>
        <v>223</v>
      </c>
      <c r="H141" s="142">
        <f>'для расчета'!H224</f>
        <v>112.7</v>
      </c>
      <c r="I141" s="102">
        <f>'для расчета'!I224</f>
        <v>225.3</v>
      </c>
      <c r="J141" s="115"/>
      <c r="O141" s="271"/>
      <c r="Q141" s="271"/>
    </row>
    <row r="142" spans="1:19" ht="24" hidden="1" customHeight="1" x14ac:dyDescent="0.2">
      <c r="A142" s="335" t="str">
        <f>'для расчета'!A225</f>
        <v>Работы, услуги по содержанию имущества</v>
      </c>
      <c r="B142" s="141" t="str">
        <f>'для расчета'!B225</f>
        <v>734</v>
      </c>
      <c r="C142" s="141" t="str">
        <f>'для расчета'!C225</f>
        <v>05</v>
      </c>
      <c r="D142" s="141" t="str">
        <f>'для расчета'!D225</f>
        <v>03</v>
      </c>
      <c r="E142" s="141" t="str">
        <f>'для расчета'!E225</f>
        <v>91.1.61.01</v>
      </c>
      <c r="F142" s="141" t="str">
        <f>'для расчета'!F225</f>
        <v>244</v>
      </c>
      <c r="G142" s="141">
        <f>'для расчета'!G225</f>
        <v>225</v>
      </c>
      <c r="H142" s="142">
        <f>'для расчета'!H225</f>
        <v>0</v>
      </c>
      <c r="I142" s="102">
        <f>'для расчета'!I225</f>
        <v>0</v>
      </c>
      <c r="J142" s="115"/>
      <c r="O142" s="271"/>
      <c r="Q142" s="271"/>
    </row>
    <row r="143" spans="1:19" ht="20.25" hidden="1" customHeight="1" x14ac:dyDescent="0.2">
      <c r="A143" s="335" t="str">
        <f>'для расчета'!A226</f>
        <v>Прочие работы, услуги</v>
      </c>
      <c r="B143" s="141" t="str">
        <f>'для расчета'!B226</f>
        <v>734</v>
      </c>
      <c r="C143" s="141" t="str">
        <f>'для расчета'!C226</f>
        <v>05</v>
      </c>
      <c r="D143" s="141" t="str">
        <f>'для расчета'!D226</f>
        <v>03</v>
      </c>
      <c r="E143" s="141" t="str">
        <f>'для расчета'!E226</f>
        <v>91.1.61.01</v>
      </c>
      <c r="F143" s="141" t="str">
        <f>'для расчета'!F226</f>
        <v>244</v>
      </c>
      <c r="G143" s="141">
        <f>'для расчета'!G226</f>
        <v>226</v>
      </c>
      <c r="H143" s="142">
        <f>'для расчета'!H226</f>
        <v>0</v>
      </c>
      <c r="I143" s="102">
        <f>'для расчета'!I226</f>
        <v>0</v>
      </c>
      <c r="J143" s="115"/>
      <c r="O143" s="271"/>
      <c r="Q143" s="271"/>
    </row>
    <row r="144" spans="1:19" ht="21" hidden="1" customHeight="1" x14ac:dyDescent="0.2">
      <c r="A144" s="335" t="str">
        <f>'для расчета'!A227</f>
        <v>ПОСТУПЛЕНИЕ НЕФИНАНСОВЫХ АКТИВОВ</v>
      </c>
      <c r="B144" s="141" t="str">
        <f>'для расчета'!B227</f>
        <v>734</v>
      </c>
      <c r="C144" s="141" t="str">
        <f>'для расчета'!C227</f>
        <v>05</v>
      </c>
      <c r="D144" s="141" t="str">
        <f>'для расчета'!D227</f>
        <v>03</v>
      </c>
      <c r="E144" s="141" t="str">
        <f>'для расчета'!E227</f>
        <v>91.1.61.01</v>
      </c>
      <c r="F144" s="141" t="str">
        <f>'для расчета'!F227</f>
        <v>244</v>
      </c>
      <c r="G144" s="141">
        <f>'для расчета'!G227</f>
        <v>300</v>
      </c>
      <c r="H144" s="142">
        <f>'для расчета'!H227</f>
        <v>0</v>
      </c>
      <c r="I144" s="102">
        <f>'для расчета'!I227</f>
        <v>0</v>
      </c>
      <c r="J144" s="115"/>
      <c r="O144" s="271"/>
      <c r="Q144" s="271"/>
    </row>
    <row r="145" spans="1:19" ht="33.75" hidden="1" customHeight="1" x14ac:dyDescent="0.2">
      <c r="A145" s="335" t="str">
        <f>'для расчета'!A228</f>
        <v>Увеличение стоимости материальных запасов</v>
      </c>
      <c r="B145" s="141" t="str">
        <f>'для расчета'!B228</f>
        <v>734</v>
      </c>
      <c r="C145" s="141" t="str">
        <f>'для расчета'!C228</f>
        <v>05</v>
      </c>
      <c r="D145" s="141" t="str">
        <f>'для расчета'!D228</f>
        <v>03</v>
      </c>
      <c r="E145" s="141" t="str">
        <f>'для расчета'!E228</f>
        <v>91.1.61.01</v>
      </c>
      <c r="F145" s="141" t="str">
        <f>'для расчета'!F228</f>
        <v>244</v>
      </c>
      <c r="G145" s="141">
        <f>'для расчета'!G228</f>
        <v>340</v>
      </c>
      <c r="H145" s="142">
        <f>'для расчета'!H228</f>
        <v>0</v>
      </c>
      <c r="I145" s="102">
        <f>'для расчета'!I228</f>
        <v>0</v>
      </c>
      <c r="J145" s="115"/>
      <c r="O145" s="271"/>
      <c r="Q145" s="271"/>
    </row>
    <row r="146" spans="1:19" ht="25.5" hidden="1" customHeight="1" x14ac:dyDescent="0.2">
      <c r="A146" s="335" t="str">
        <f>'для расчета'!A229</f>
        <v>Прочие мероприятия по благоустройству городских округов и поселений</v>
      </c>
      <c r="B146" s="141" t="str">
        <f>'для расчета'!B229</f>
        <v>734</v>
      </c>
      <c r="C146" s="141" t="str">
        <f>'для расчета'!C229</f>
        <v>05</v>
      </c>
      <c r="D146" s="141" t="str">
        <f>'для расчета'!D229</f>
        <v>03</v>
      </c>
      <c r="E146" s="141" t="str">
        <f>'для расчета'!E229</f>
        <v>91.1.61.05</v>
      </c>
      <c r="F146" s="141" t="str">
        <f>'для расчета'!F229</f>
        <v>000</v>
      </c>
      <c r="G146" s="141" t="str">
        <f>'для расчета'!G229</f>
        <v>000</v>
      </c>
      <c r="H146" s="142">
        <f>'для расчета'!H229</f>
        <v>0</v>
      </c>
      <c r="I146" s="102">
        <f>'для расчета'!I229</f>
        <v>0</v>
      </c>
      <c r="J146" s="115"/>
      <c r="K146" s="115"/>
      <c r="L146" s="115"/>
      <c r="M146" s="115"/>
      <c r="N146" s="115"/>
      <c r="O146" s="271"/>
      <c r="Q146" s="271"/>
    </row>
    <row r="147" spans="1:19" ht="18.600000000000001" hidden="1" customHeight="1" x14ac:dyDescent="0.2">
      <c r="A147" s="335" t="str">
        <f>'для расчета'!A230</f>
        <v>Прочая закупка товаров, работ и услуг для обеспечения государственных (муниципальных) нужд</v>
      </c>
      <c r="B147" s="141" t="str">
        <f>'для расчета'!B230</f>
        <v>734</v>
      </c>
      <c r="C147" s="141" t="str">
        <f>'для расчета'!C230</f>
        <v>05</v>
      </c>
      <c r="D147" s="141" t="str">
        <f>'для расчета'!D230</f>
        <v>03</v>
      </c>
      <c r="E147" s="141" t="str">
        <f>'для расчета'!E230</f>
        <v>91.1.61.05</v>
      </c>
      <c r="F147" s="141" t="str">
        <f>'для расчета'!F230</f>
        <v>244</v>
      </c>
      <c r="G147" s="141" t="str">
        <f>'для расчета'!G230</f>
        <v>000</v>
      </c>
      <c r="H147" s="142">
        <f>'для расчета'!H230</f>
        <v>0</v>
      </c>
      <c r="I147" s="102">
        <f>'для расчета'!I230</f>
        <v>0</v>
      </c>
      <c r="J147" s="115"/>
      <c r="K147" s="115"/>
      <c r="L147" s="115"/>
      <c r="M147" s="115"/>
      <c r="N147" s="115"/>
      <c r="O147" s="271"/>
      <c r="Q147" s="271"/>
    </row>
    <row r="148" spans="1:19" ht="18.600000000000001" hidden="1" customHeight="1" x14ac:dyDescent="0.2">
      <c r="A148" s="335" t="str">
        <f>'для расчета'!A231</f>
        <v>РАСХОДЫ</v>
      </c>
      <c r="B148" s="141" t="str">
        <f>'для расчета'!B231</f>
        <v>734</v>
      </c>
      <c r="C148" s="141" t="str">
        <f>'для расчета'!C231</f>
        <v>05</v>
      </c>
      <c r="D148" s="141" t="str">
        <f>'для расчета'!D231</f>
        <v>03</v>
      </c>
      <c r="E148" s="141" t="str">
        <f>'для расчета'!E231</f>
        <v>91.1.61.05</v>
      </c>
      <c r="F148" s="141" t="str">
        <f>'для расчета'!F231</f>
        <v>244</v>
      </c>
      <c r="G148" s="141" t="str">
        <f>'для расчета'!G231</f>
        <v>200</v>
      </c>
      <c r="H148" s="142">
        <f>'для расчета'!H231</f>
        <v>0</v>
      </c>
      <c r="I148" s="102">
        <f>'для расчета'!I231</f>
        <v>0</v>
      </c>
      <c r="J148" s="115"/>
      <c r="K148" s="115"/>
      <c r="L148" s="115"/>
      <c r="M148" s="115"/>
      <c r="N148" s="115"/>
      <c r="O148" s="271"/>
      <c r="Q148" s="271"/>
    </row>
    <row r="149" spans="1:19" ht="21" hidden="1" customHeight="1" x14ac:dyDescent="0.2">
      <c r="A149" s="335" t="str">
        <f>'для расчета'!A232</f>
        <v>Оплата работ, услуг</v>
      </c>
      <c r="B149" s="141" t="str">
        <f>'для расчета'!B232</f>
        <v>734</v>
      </c>
      <c r="C149" s="141" t="str">
        <f>'для расчета'!C232</f>
        <v>05</v>
      </c>
      <c r="D149" s="141" t="str">
        <f>'для расчета'!D232</f>
        <v>03</v>
      </c>
      <c r="E149" s="141" t="str">
        <f>'для расчета'!E232</f>
        <v>91.1.61.05</v>
      </c>
      <c r="F149" s="141" t="str">
        <f>'для расчета'!F232</f>
        <v>244</v>
      </c>
      <c r="G149" s="141" t="str">
        <f>'для расчета'!G232</f>
        <v>220</v>
      </c>
      <c r="H149" s="142">
        <f>'для расчета'!H232</f>
        <v>0</v>
      </c>
      <c r="I149" s="102">
        <f>'для расчета'!I232</f>
        <v>0</v>
      </c>
      <c r="J149" s="115"/>
      <c r="O149" s="271"/>
      <c r="Q149" s="271"/>
    </row>
    <row r="150" spans="1:19" ht="19.149999999999999" hidden="1" customHeight="1" x14ac:dyDescent="0.2">
      <c r="A150" s="335" t="str">
        <f>'для расчета'!A233</f>
        <v>Арендная плата за пользование имуществом</v>
      </c>
      <c r="B150" s="141" t="str">
        <f>'для расчета'!B233</f>
        <v>734</v>
      </c>
      <c r="C150" s="141" t="str">
        <f>'для расчета'!C233</f>
        <v>05</v>
      </c>
      <c r="D150" s="141" t="str">
        <f>'для расчета'!D233</f>
        <v>03</v>
      </c>
      <c r="E150" s="141" t="str">
        <f>'для расчета'!E233</f>
        <v>91.1.61.05</v>
      </c>
      <c r="F150" s="141" t="str">
        <f>'для расчета'!F233</f>
        <v>244</v>
      </c>
      <c r="G150" s="141" t="str">
        <f>'для расчета'!G233</f>
        <v>224</v>
      </c>
      <c r="H150" s="142">
        <f>'для расчета'!H233</f>
        <v>0</v>
      </c>
      <c r="I150" s="102">
        <f>'для расчета'!I233</f>
        <v>0</v>
      </c>
      <c r="J150" s="115"/>
      <c r="O150" s="271"/>
      <c r="Q150" s="271"/>
      <c r="S150" s="113"/>
    </row>
    <row r="151" spans="1:19" ht="19.149999999999999" hidden="1" customHeight="1" x14ac:dyDescent="0.2">
      <c r="A151" s="335" t="str">
        <f>'для расчета'!A234</f>
        <v>Работы, услуги по содержанию имущества</v>
      </c>
      <c r="B151" s="141">
        <f>'для расчета'!B234</f>
        <v>734</v>
      </c>
      <c r="C151" s="141" t="str">
        <f>'для расчета'!C234</f>
        <v>05</v>
      </c>
      <c r="D151" s="141" t="str">
        <f>'для расчета'!D234</f>
        <v>03</v>
      </c>
      <c r="E151" s="141" t="str">
        <f>'для расчета'!E234</f>
        <v>91.1.61.05</v>
      </c>
      <c r="F151" s="141" t="str">
        <f>'для расчета'!F234</f>
        <v>244</v>
      </c>
      <c r="G151" s="141">
        <f>'для расчета'!G234</f>
        <v>225</v>
      </c>
      <c r="H151" s="142">
        <f>'для расчета'!H234</f>
        <v>0</v>
      </c>
      <c r="I151" s="102">
        <f>'для расчета'!I234</f>
        <v>0</v>
      </c>
      <c r="J151" s="115"/>
      <c r="O151" s="271"/>
      <c r="Q151" s="271"/>
      <c r="S151" s="113"/>
    </row>
    <row r="152" spans="1:19" ht="19.149999999999999" hidden="1" customHeight="1" x14ac:dyDescent="0.2">
      <c r="A152" s="335" t="str">
        <f>'для расчета'!A235</f>
        <v>Прочие работы, услуги</v>
      </c>
      <c r="B152" s="141" t="str">
        <f>'для расчета'!B235</f>
        <v>734</v>
      </c>
      <c r="C152" s="141" t="str">
        <f>'для расчета'!C235</f>
        <v>05</v>
      </c>
      <c r="D152" s="141" t="str">
        <f>'для расчета'!D235</f>
        <v>03</v>
      </c>
      <c r="E152" s="141" t="str">
        <f>'для расчета'!E235</f>
        <v>91.1.61.05</v>
      </c>
      <c r="F152" s="141" t="str">
        <f>'для расчета'!F235</f>
        <v>244</v>
      </c>
      <c r="G152" s="141" t="str">
        <f>'для расчета'!G235</f>
        <v>226</v>
      </c>
      <c r="H152" s="142">
        <f>'для расчета'!H235</f>
        <v>0</v>
      </c>
      <c r="I152" s="102">
        <f>'для расчета'!I235</f>
        <v>0</v>
      </c>
      <c r="J152" s="115"/>
      <c r="O152" s="271"/>
      <c r="Q152" s="271"/>
      <c r="S152" s="113"/>
    </row>
    <row r="153" spans="1:19" ht="21.75" hidden="1" customHeight="1" x14ac:dyDescent="0.2">
      <c r="A153" s="335" t="str">
        <f>'для расчета'!A236</f>
        <v>ПОСТУПЛЕНИЕ НЕФИНАНСОВЫХ АКТИВОВ</v>
      </c>
      <c r="B153" s="141" t="str">
        <f>'для расчета'!B236</f>
        <v>734</v>
      </c>
      <c r="C153" s="141" t="str">
        <f>'для расчета'!C236</f>
        <v>05</v>
      </c>
      <c r="D153" s="141" t="str">
        <f>'для расчета'!D236</f>
        <v>03</v>
      </c>
      <c r="E153" s="141" t="str">
        <f>'для расчета'!E236</f>
        <v>91.1.61.05</v>
      </c>
      <c r="F153" s="141" t="str">
        <f>'для расчета'!F236</f>
        <v>244</v>
      </c>
      <c r="G153" s="141" t="str">
        <f>'для расчета'!G236</f>
        <v>300</v>
      </c>
      <c r="H153" s="142">
        <f>'для расчета'!H236</f>
        <v>0</v>
      </c>
      <c r="I153" s="102">
        <f>'для расчета'!I236</f>
        <v>0</v>
      </c>
      <c r="J153" s="115"/>
      <c r="O153" s="271"/>
      <c r="Q153" s="271"/>
      <c r="S153" s="113"/>
    </row>
    <row r="154" spans="1:19" ht="20.25" hidden="1" customHeight="1" x14ac:dyDescent="0.2">
      <c r="A154" s="335" t="str">
        <f>'для расчета'!A237</f>
        <v>Увеличение стоимости основных средств</v>
      </c>
      <c r="B154" s="141" t="str">
        <f>'для расчета'!B237</f>
        <v>734</v>
      </c>
      <c r="C154" s="141" t="str">
        <f>'для расчета'!C237</f>
        <v>05</v>
      </c>
      <c r="D154" s="141" t="str">
        <f>'для расчета'!D237</f>
        <v>03</v>
      </c>
      <c r="E154" s="141" t="str">
        <f>'для расчета'!E237</f>
        <v>91.1.61.05</v>
      </c>
      <c r="F154" s="141" t="str">
        <f>'для расчета'!F237</f>
        <v>244</v>
      </c>
      <c r="G154" s="141" t="str">
        <f>'для расчета'!G237</f>
        <v>310</v>
      </c>
      <c r="H154" s="142">
        <f>'для расчета'!H237</f>
        <v>0</v>
      </c>
      <c r="I154" s="102">
        <f>'для расчета'!I237</f>
        <v>0</v>
      </c>
      <c r="J154" s="115"/>
      <c r="O154" s="271"/>
      <c r="Q154" s="271"/>
      <c r="S154" s="113"/>
    </row>
    <row r="155" spans="1:19" ht="19.149999999999999" hidden="1" customHeight="1" x14ac:dyDescent="0.2">
      <c r="A155" s="335" t="str">
        <f>'для расчета'!A238</f>
        <v>Увеличение стоимости материальных запасов</v>
      </c>
      <c r="B155" s="141" t="str">
        <f>'для расчета'!B238</f>
        <v>734</v>
      </c>
      <c r="C155" s="141" t="str">
        <f>'для расчета'!C238</f>
        <v>05</v>
      </c>
      <c r="D155" s="141" t="str">
        <f>'для расчета'!D238</f>
        <v>03</v>
      </c>
      <c r="E155" s="141" t="str">
        <f>'для расчета'!E238</f>
        <v>91.1.61.05</v>
      </c>
      <c r="F155" s="141" t="str">
        <f>'для расчета'!F238</f>
        <v>244</v>
      </c>
      <c r="G155" s="141" t="str">
        <f>'для расчета'!G238</f>
        <v>340</v>
      </c>
      <c r="H155" s="142">
        <f>'для расчета'!H238</f>
        <v>0</v>
      </c>
      <c r="I155" s="102">
        <f>'для расчета'!I238</f>
        <v>0</v>
      </c>
      <c r="J155" s="115"/>
      <c r="O155" s="271"/>
      <c r="Q155" s="271"/>
      <c r="S155" s="113"/>
    </row>
    <row r="156" spans="1:19" s="117" customFormat="1" ht="41.25" hidden="1" customHeight="1" x14ac:dyDescent="0.2">
      <c r="A156" s="337" t="str">
        <f>'для расчета'!A239</f>
        <v>МЕЖБЮДЖЕТНЫЕ ТРАНСФЕРТЫ ОБЩЕГО ХАРАКТЕРА БЮДЖЕТАМ СУБЪЕКТОВ РОССИЙСКОЙ ФЕДЕРАЦИИ И МУНИЦИПАЛЬНЫХ ОБРАЗОВАНИЙ</v>
      </c>
      <c r="B156" s="150" t="str">
        <f>'для расчета'!B239</f>
        <v>734</v>
      </c>
      <c r="C156" s="150" t="str">
        <f>'для расчета'!C239</f>
        <v>14</v>
      </c>
      <c r="D156" s="150" t="str">
        <f>'для расчета'!D239</f>
        <v>00</v>
      </c>
      <c r="E156" s="150" t="str">
        <f>'для расчета'!E239</f>
        <v>0000000</v>
      </c>
      <c r="F156" s="150" t="str">
        <f>'для расчета'!F239</f>
        <v>000</v>
      </c>
      <c r="G156" s="150" t="str">
        <f>'для расчета'!G239</f>
        <v>000</v>
      </c>
      <c r="H156" s="151">
        <f>'для расчета'!H239</f>
        <v>0</v>
      </c>
      <c r="I156" s="169">
        <f>'для расчета'!I239</f>
        <v>0</v>
      </c>
      <c r="J156" s="360"/>
      <c r="K156" s="369"/>
      <c r="L156" s="369"/>
      <c r="M156" s="369"/>
      <c r="N156" s="369"/>
      <c r="O156" s="116"/>
      <c r="P156" s="369"/>
      <c r="Q156" s="116"/>
      <c r="R156" s="445"/>
      <c r="S156" s="336"/>
    </row>
    <row r="157" spans="1:19" ht="29.25" hidden="1" customHeight="1" x14ac:dyDescent="0.2">
      <c r="A157" s="335" t="str">
        <f>'для расчета'!A240</f>
        <v xml:space="preserve">ПРОЧИЕ МЕЖБЮДЖЕТНЫЕ ТРАНСФЕРТЫ ОБЩЕГО ХАРАКТЕРА </v>
      </c>
      <c r="B157" s="141" t="str">
        <f>'для расчета'!B240</f>
        <v>734</v>
      </c>
      <c r="C157" s="141" t="str">
        <f>'для расчета'!C240</f>
        <v>14</v>
      </c>
      <c r="D157" s="141" t="str">
        <f>'для расчета'!D240</f>
        <v>03</v>
      </c>
      <c r="E157" s="141" t="str">
        <f>'для расчета'!E240</f>
        <v>0000000</v>
      </c>
      <c r="F157" s="141" t="str">
        <f>'для расчета'!F240</f>
        <v>000</v>
      </c>
      <c r="G157" s="141" t="str">
        <f>'для расчета'!G240</f>
        <v>000</v>
      </c>
      <c r="H157" s="142">
        <f>'для расчета'!H240</f>
        <v>0</v>
      </c>
      <c r="I157" s="102">
        <f>'для расчета'!I240</f>
        <v>0</v>
      </c>
      <c r="J157" s="115"/>
      <c r="O157" s="271"/>
      <c r="Q157" s="271"/>
      <c r="S157" s="113"/>
    </row>
    <row r="158" spans="1:19" ht="36.75" hidden="1" customHeight="1" x14ac:dyDescent="0.2">
      <c r="A158" s="335" t="str">
        <f>'для расчета'!A241</f>
        <v>Осуществление органами местного самоуправления полномочий местного значения поселения</v>
      </c>
      <c r="B158" s="141" t="str">
        <f>'для расчета'!B241</f>
        <v>734</v>
      </c>
      <c r="C158" s="141" t="str">
        <f>'для расчета'!C241</f>
        <v>14</v>
      </c>
      <c r="D158" s="141" t="str">
        <f>'для расчета'!D241</f>
        <v>03</v>
      </c>
      <c r="E158" s="141" t="str">
        <f>'для расчета'!E241</f>
        <v>91.1.60.00</v>
      </c>
      <c r="F158" s="141" t="str">
        <f>'для расчета'!F241</f>
        <v>000</v>
      </c>
      <c r="G158" s="141" t="str">
        <f>'для расчета'!G241</f>
        <v>000</v>
      </c>
      <c r="H158" s="142">
        <f>'для расчета'!H241</f>
        <v>0</v>
      </c>
      <c r="I158" s="102">
        <f>'для расчета'!I241</f>
        <v>0</v>
      </c>
      <c r="J158" s="115"/>
      <c r="O158" s="271"/>
      <c r="Q158" s="271"/>
      <c r="S158" s="113"/>
    </row>
    <row r="159" spans="1:19" ht="22.5" hidden="1" customHeight="1" x14ac:dyDescent="0.2">
      <c r="A159" s="335" t="str">
        <f>'для расчета'!A242</f>
        <v>Иные межбюджетные трансферты</v>
      </c>
      <c r="B159" s="141" t="str">
        <f>'для расчета'!B242</f>
        <v>734</v>
      </c>
      <c r="C159" s="141" t="str">
        <f>'для расчета'!C242</f>
        <v>14</v>
      </c>
      <c r="D159" s="141" t="str">
        <f>'для расчета'!D242</f>
        <v>03</v>
      </c>
      <c r="E159" s="141" t="str">
        <f>'для расчета'!E242</f>
        <v>91.1.60.20</v>
      </c>
      <c r="F159" s="141" t="str">
        <f>'для расчета'!F242</f>
        <v>540</v>
      </c>
      <c r="G159" s="141" t="str">
        <f>'для расчета'!G242</f>
        <v>000</v>
      </c>
      <c r="H159" s="142">
        <f>'для расчета'!H242</f>
        <v>0</v>
      </c>
      <c r="I159" s="102">
        <f>'для расчета'!I242</f>
        <v>0</v>
      </c>
      <c r="J159" s="115"/>
      <c r="O159" s="271"/>
      <c r="Q159" s="271"/>
      <c r="S159" s="113"/>
    </row>
    <row r="160" spans="1:19" ht="19.149999999999999" hidden="1" customHeight="1" x14ac:dyDescent="0.2">
      <c r="A160" s="335" t="str">
        <f>'для расчета'!A243</f>
        <v>РАСХОДЫ</v>
      </c>
      <c r="B160" s="141" t="str">
        <f>'для расчета'!B243</f>
        <v>734</v>
      </c>
      <c r="C160" s="141" t="str">
        <f>'для расчета'!C243</f>
        <v>14</v>
      </c>
      <c r="D160" s="141" t="str">
        <f>'для расчета'!D243</f>
        <v>03</v>
      </c>
      <c r="E160" s="141" t="str">
        <f>'для расчета'!E243</f>
        <v>91.1.60.20</v>
      </c>
      <c r="F160" s="141" t="str">
        <f>'для расчета'!F243</f>
        <v>540</v>
      </c>
      <c r="G160" s="141" t="str">
        <f>'для расчета'!G243</f>
        <v>200</v>
      </c>
      <c r="H160" s="142">
        <f>'для расчета'!H243</f>
        <v>0</v>
      </c>
      <c r="I160" s="102">
        <f>'для расчета'!I243</f>
        <v>0</v>
      </c>
      <c r="J160" s="115"/>
      <c r="O160" s="271"/>
      <c r="Q160" s="271"/>
      <c r="S160" s="113"/>
    </row>
    <row r="161" spans="1:19" ht="19.149999999999999" hidden="1" customHeight="1" x14ac:dyDescent="0.2">
      <c r="A161" s="335" t="str">
        <f>'для расчета'!A244</f>
        <v>Безвозмездные перечисления бюджетам</v>
      </c>
      <c r="B161" s="141" t="str">
        <f>'для расчета'!B244</f>
        <v>734</v>
      </c>
      <c r="C161" s="141" t="str">
        <f>'для расчета'!C244</f>
        <v>14</v>
      </c>
      <c r="D161" s="141" t="str">
        <f>'для расчета'!D244</f>
        <v>03</v>
      </c>
      <c r="E161" s="141" t="str">
        <f>'для расчета'!E244</f>
        <v>91.1.60.20</v>
      </c>
      <c r="F161" s="141" t="str">
        <f>'для расчета'!F244</f>
        <v>540</v>
      </c>
      <c r="G161" s="141" t="str">
        <f>'для расчета'!G244</f>
        <v>250</v>
      </c>
      <c r="H161" s="142">
        <f>'для расчета'!H244</f>
        <v>0</v>
      </c>
      <c r="I161" s="102">
        <f>'для расчета'!I244</f>
        <v>0</v>
      </c>
      <c r="J161" s="115"/>
      <c r="O161" s="271"/>
      <c r="Q161" s="271"/>
      <c r="S161" s="113"/>
    </row>
    <row r="162" spans="1:19" ht="25.5" hidden="1" customHeight="1" x14ac:dyDescent="0.2">
      <c r="A162" s="335" t="str">
        <f>'для расчета'!A245</f>
        <v>Перечисления другим бюджетам бюджетной системы Российской Федерации</v>
      </c>
      <c r="B162" s="141" t="str">
        <f>'для расчета'!B245</f>
        <v>734</v>
      </c>
      <c r="C162" s="141" t="str">
        <f>'для расчета'!C245</f>
        <v>14</v>
      </c>
      <c r="D162" s="141" t="str">
        <f>'для расчета'!D245</f>
        <v>03</v>
      </c>
      <c r="E162" s="141" t="str">
        <f>'для расчета'!E245</f>
        <v>91.1.60.20</v>
      </c>
      <c r="F162" s="141" t="str">
        <f>'для расчета'!F245</f>
        <v>540</v>
      </c>
      <c r="G162" s="141" t="str">
        <f>'для расчета'!G245</f>
        <v>251</v>
      </c>
      <c r="H162" s="142">
        <f>'для расчета'!H245</f>
        <v>0</v>
      </c>
      <c r="I162" s="102">
        <f>'для расчета'!I245</f>
        <v>0</v>
      </c>
      <c r="J162" s="115"/>
    </row>
    <row r="163" spans="1:19" s="117" customFormat="1" ht="20.25" customHeight="1" x14ac:dyDescent="0.2">
      <c r="A163" s="337" t="str">
        <f>'для расчета'!A246</f>
        <v>СОЦИАЛЬНАЯ ПОЛИТИКА</v>
      </c>
      <c r="B163" s="150" t="str">
        <f>'для расчета'!B246</f>
        <v>734</v>
      </c>
      <c r="C163" s="150" t="str">
        <f>'для расчета'!C246</f>
        <v>10</v>
      </c>
      <c r="D163" s="150" t="str">
        <f>'для расчета'!D246</f>
        <v>00</v>
      </c>
      <c r="E163" s="150" t="str">
        <f>'для расчета'!E246</f>
        <v>0000000</v>
      </c>
      <c r="F163" s="150" t="str">
        <f>'для расчета'!F246</f>
        <v>000</v>
      </c>
      <c r="G163" s="150" t="str">
        <f>'для расчета'!G246</f>
        <v>000</v>
      </c>
      <c r="H163" s="151">
        <f>'для расчета'!H246</f>
        <v>123.4</v>
      </c>
      <c r="I163" s="169">
        <f>'для расчета'!I246</f>
        <v>246.7</v>
      </c>
      <c r="J163" s="360"/>
      <c r="K163" s="369"/>
      <c r="L163" s="369"/>
      <c r="M163" s="369"/>
      <c r="N163" s="369"/>
      <c r="O163" s="369"/>
      <c r="P163" s="369"/>
      <c r="Q163" s="369"/>
      <c r="R163" s="445"/>
    </row>
    <row r="164" spans="1:19" s="117" customFormat="1" ht="18.75" customHeight="1" x14ac:dyDescent="0.2">
      <c r="A164" s="337" t="str">
        <f>'для расчета'!A247</f>
        <v>Пенсионное обеспечение</v>
      </c>
      <c r="B164" s="150" t="str">
        <f>'для расчета'!B247</f>
        <v>734</v>
      </c>
      <c r="C164" s="150" t="str">
        <f>'для расчета'!C247</f>
        <v>10</v>
      </c>
      <c r="D164" s="150" t="str">
        <f>'для расчета'!D247</f>
        <v>01</v>
      </c>
      <c r="E164" s="150" t="str">
        <f>'для расчета'!E247</f>
        <v>0000000</v>
      </c>
      <c r="F164" s="150" t="str">
        <f>'для расчета'!F247</f>
        <v>000</v>
      </c>
      <c r="G164" s="150" t="str">
        <f>'для расчета'!G247</f>
        <v>000</v>
      </c>
      <c r="H164" s="151">
        <f>'для расчета'!H247</f>
        <v>123.4</v>
      </c>
      <c r="I164" s="169">
        <f>'для расчета'!I247</f>
        <v>246.7</v>
      </c>
      <c r="J164" s="360"/>
      <c r="K164" s="369"/>
      <c r="L164" s="369"/>
      <c r="M164" s="369"/>
      <c r="N164" s="369"/>
      <c r="O164" s="369"/>
      <c r="P164" s="369"/>
      <c r="Q164" s="369"/>
      <c r="R164" s="445"/>
    </row>
    <row r="165" spans="1:19" ht="25.5" customHeight="1" x14ac:dyDescent="0.2">
      <c r="A165" s="335" t="str">
        <f>'для расчета'!A248</f>
        <v>Осуществление органами местного самоуправления полномочий местного значения поселения</v>
      </c>
      <c r="B165" s="141" t="str">
        <f>'для расчета'!B248</f>
        <v>734</v>
      </c>
      <c r="C165" s="141" t="str">
        <f>'для расчета'!C248</f>
        <v>10</v>
      </c>
      <c r="D165" s="141" t="str">
        <f>'для расчета'!D248</f>
        <v>01</v>
      </c>
      <c r="E165" s="141" t="str">
        <f>'для расчета'!E248</f>
        <v>91.1.60.00</v>
      </c>
      <c r="F165" s="141" t="str">
        <f>'для расчета'!F248</f>
        <v>000</v>
      </c>
      <c r="G165" s="141" t="str">
        <f>'для расчета'!G248</f>
        <v>000</v>
      </c>
      <c r="H165" s="142">
        <f>'для расчета'!H248</f>
        <v>123.4</v>
      </c>
      <c r="I165" s="102">
        <f>'для расчета'!I248</f>
        <v>246.7</v>
      </c>
      <c r="J165" s="115"/>
      <c r="R165" s="67"/>
    </row>
    <row r="166" spans="1:19" ht="18" customHeight="1" x14ac:dyDescent="0.2">
      <c r="A166" s="335" t="str">
        <f>'для расчета'!A249</f>
        <v>Доплаты к пенсиям муниципальных служащих</v>
      </c>
      <c r="B166" s="141" t="str">
        <f>'для расчета'!B249</f>
        <v>734</v>
      </c>
      <c r="C166" s="141" t="str">
        <f>'для расчета'!C249</f>
        <v>10</v>
      </c>
      <c r="D166" s="141" t="str">
        <f>'для расчета'!D249</f>
        <v>01</v>
      </c>
      <c r="E166" s="141" t="str">
        <f>'для расчета'!E249</f>
        <v>91.1.60.18</v>
      </c>
      <c r="F166" s="141" t="str">
        <f>'для расчета'!F249</f>
        <v>000</v>
      </c>
      <c r="G166" s="141" t="str">
        <f>'для расчета'!G249</f>
        <v>000</v>
      </c>
      <c r="H166" s="142">
        <f>'для расчета'!H249</f>
        <v>123.4</v>
      </c>
      <c r="I166" s="102">
        <f>'для расчета'!I249</f>
        <v>246.7</v>
      </c>
      <c r="J166" s="115"/>
      <c r="R166" s="67"/>
    </row>
    <row r="167" spans="1:19" ht="19.899999999999999" customHeight="1" x14ac:dyDescent="0.2">
      <c r="A167" s="335" t="str">
        <f>'для расчета'!A250</f>
        <v>Иные пенсии, социальные доплаты к пенсиям</v>
      </c>
      <c r="B167" s="141" t="str">
        <f>'для расчета'!B250</f>
        <v>734</v>
      </c>
      <c r="C167" s="141" t="str">
        <f>'для расчета'!C250</f>
        <v>10</v>
      </c>
      <c r="D167" s="141" t="str">
        <f>'для расчета'!D250</f>
        <v>01</v>
      </c>
      <c r="E167" s="141" t="str">
        <f>'для расчета'!E250</f>
        <v>91.1.60.18</v>
      </c>
      <c r="F167" s="141">
        <f>'для расчета'!F250</f>
        <v>312</v>
      </c>
      <c r="G167" s="141" t="str">
        <f>'для расчета'!G250</f>
        <v>000</v>
      </c>
      <c r="H167" s="142">
        <f>'для расчета'!H250</f>
        <v>123.4</v>
      </c>
      <c r="I167" s="102">
        <f>'для расчета'!I250</f>
        <v>246.7</v>
      </c>
      <c r="J167" s="115"/>
      <c r="R167" s="67"/>
    </row>
    <row r="168" spans="1:19" ht="18" customHeight="1" x14ac:dyDescent="0.2">
      <c r="A168" s="335" t="str">
        <f>'для расчета'!A251</f>
        <v>РАСХОДЫ</v>
      </c>
      <c r="B168" s="141" t="str">
        <f>'для расчета'!B251</f>
        <v>734</v>
      </c>
      <c r="C168" s="141" t="str">
        <f>'для расчета'!C251</f>
        <v>10</v>
      </c>
      <c r="D168" s="141" t="str">
        <f>'для расчета'!D251</f>
        <v>01</v>
      </c>
      <c r="E168" s="141" t="str">
        <f>'для расчета'!E251</f>
        <v>91.1.60.18</v>
      </c>
      <c r="F168" s="141">
        <f>'для расчета'!F251</f>
        <v>312</v>
      </c>
      <c r="G168" s="141">
        <f>'для расчета'!G251</f>
        <v>200</v>
      </c>
      <c r="H168" s="142">
        <f>'для расчета'!H251</f>
        <v>123.4</v>
      </c>
      <c r="I168" s="102">
        <f>'для расчета'!I251</f>
        <v>246.7</v>
      </c>
      <c r="J168" s="115"/>
      <c r="R168" s="67"/>
    </row>
    <row r="169" spans="1:19" ht="19.5" customHeight="1" x14ac:dyDescent="0.2">
      <c r="A169" s="335" t="str">
        <f>'для расчета'!A252</f>
        <v>Социальное обеспечение</v>
      </c>
      <c r="B169" s="141" t="str">
        <f>'для расчета'!B252</f>
        <v>734</v>
      </c>
      <c r="C169" s="141" t="str">
        <f>'для расчета'!C252</f>
        <v>10</v>
      </c>
      <c r="D169" s="141" t="str">
        <f>'для расчета'!D252</f>
        <v>01</v>
      </c>
      <c r="E169" s="141" t="str">
        <f>'для расчета'!E252</f>
        <v>91.1.60.18</v>
      </c>
      <c r="F169" s="141">
        <f>'для расчета'!F252</f>
        <v>312</v>
      </c>
      <c r="G169" s="141">
        <f>'для расчета'!G252</f>
        <v>260</v>
      </c>
      <c r="H169" s="142">
        <f>'для расчета'!H252</f>
        <v>123.4</v>
      </c>
      <c r="I169" s="102">
        <f>'для расчета'!I252</f>
        <v>246.7</v>
      </c>
      <c r="J169" s="115"/>
      <c r="R169" s="67"/>
    </row>
    <row r="170" spans="1:19" ht="22.5" customHeight="1" x14ac:dyDescent="0.2">
      <c r="A170" s="335" t="str">
        <f>'для расчета'!A253</f>
        <v>Пенсии, пособия, выплачиваемые организациями сектора государственного управления</v>
      </c>
      <c r="B170" s="141" t="str">
        <f>'для расчета'!B253</f>
        <v>734</v>
      </c>
      <c r="C170" s="141" t="str">
        <f>'для расчета'!C253</f>
        <v>10</v>
      </c>
      <c r="D170" s="141" t="str">
        <f>'для расчета'!D253</f>
        <v>01</v>
      </c>
      <c r="E170" s="141" t="str">
        <f>'для расчета'!E253</f>
        <v>91.1.60.18</v>
      </c>
      <c r="F170" s="141">
        <f>'для расчета'!F253</f>
        <v>312</v>
      </c>
      <c r="G170" s="141">
        <f>'для расчета'!G253</f>
        <v>263</v>
      </c>
      <c r="H170" s="142">
        <f>'для расчета'!H253</f>
        <v>123.4</v>
      </c>
      <c r="I170" s="102">
        <f>'для расчета'!I253</f>
        <v>246.7</v>
      </c>
      <c r="J170" s="115"/>
      <c r="R170" s="67"/>
    </row>
    <row r="171" spans="1:19" ht="18.75" hidden="1" customHeight="1" x14ac:dyDescent="0.2">
      <c r="A171" s="335" t="str">
        <f>'для расчета'!A254</f>
        <v>МУК "Культурно-спортивный комплекс"</v>
      </c>
      <c r="B171" s="141">
        <f>'для расчета'!B254</f>
        <v>734</v>
      </c>
      <c r="C171" s="141" t="str">
        <f>'для расчета'!C254</f>
        <v>00</v>
      </c>
      <c r="D171" s="141" t="str">
        <f>'для расчета'!D254</f>
        <v>00</v>
      </c>
      <c r="E171" s="141" t="str">
        <f>'для расчета'!E254</f>
        <v>0000000</v>
      </c>
      <c r="F171" s="141" t="str">
        <f>'для расчета'!F254</f>
        <v>000</v>
      </c>
      <c r="G171" s="141" t="str">
        <f>'для расчета'!G254</f>
        <v>000</v>
      </c>
      <c r="H171" s="142">
        <f>'для расчета'!H254</f>
        <v>11033.970399999998</v>
      </c>
      <c r="I171" s="102">
        <f>'для расчета'!I254</f>
        <v>11323.570400000001</v>
      </c>
      <c r="J171" s="115"/>
      <c r="R171" s="67"/>
    </row>
    <row r="172" spans="1:19" s="117" customFormat="1" ht="24.75" customHeight="1" x14ac:dyDescent="0.2">
      <c r="A172" s="337" t="str">
        <f>'для расчета'!A255</f>
        <v>КУЛЬТУРА, КИНЕМАТОГРАФИЯ И СРЕДСТВА МАССОВОЙ ИНФОРМАЦИИ</v>
      </c>
      <c r="B172" s="150">
        <f>'для расчета'!B255</f>
        <v>734</v>
      </c>
      <c r="C172" s="150" t="str">
        <f>'для расчета'!C255</f>
        <v>08</v>
      </c>
      <c r="D172" s="150" t="str">
        <f>'для расчета'!D255</f>
        <v>00</v>
      </c>
      <c r="E172" s="150" t="str">
        <f>'для расчета'!E255</f>
        <v>0000000</v>
      </c>
      <c r="F172" s="150" t="str">
        <f>'для расчета'!F255</f>
        <v>000</v>
      </c>
      <c r="G172" s="150" t="str">
        <f>'для расчета'!G255</f>
        <v>000</v>
      </c>
      <c r="H172" s="151">
        <f>'для расчета'!H255</f>
        <v>6805.4703999999992</v>
      </c>
      <c r="I172" s="169">
        <f>'для расчета'!I255</f>
        <v>6918.0703999999996</v>
      </c>
      <c r="J172" s="360"/>
      <c r="K172" s="369"/>
      <c r="L172" s="369"/>
      <c r="M172" s="369"/>
      <c r="N172" s="369"/>
      <c r="O172" s="369"/>
      <c r="P172" s="369"/>
      <c r="Q172" s="369"/>
      <c r="R172" s="369"/>
    </row>
    <row r="173" spans="1:19" s="117" customFormat="1" ht="19.5" customHeight="1" x14ac:dyDescent="0.2">
      <c r="A173" s="337" t="str">
        <f>'для расчета'!A256</f>
        <v>КУЛЬТУРА</v>
      </c>
      <c r="B173" s="150">
        <f>'для расчета'!B256</f>
        <v>734</v>
      </c>
      <c r="C173" s="150" t="str">
        <f>'для расчета'!C256</f>
        <v>08</v>
      </c>
      <c r="D173" s="150" t="str">
        <f>'для расчета'!D256</f>
        <v>01</v>
      </c>
      <c r="E173" s="150" t="str">
        <f>'для расчета'!E256</f>
        <v>0000000</v>
      </c>
      <c r="F173" s="150" t="str">
        <f>'для расчета'!F256</f>
        <v>000</v>
      </c>
      <c r="G173" s="150" t="str">
        <f>'для расчета'!G256</f>
        <v>000</v>
      </c>
      <c r="H173" s="151">
        <f>'для расчета'!H256</f>
        <v>5948.6703999999991</v>
      </c>
      <c r="I173" s="169">
        <f>'для расчета'!I256</f>
        <v>6031.5703999999996</v>
      </c>
      <c r="J173" s="360"/>
      <c r="K173" s="369"/>
      <c r="L173" s="369"/>
      <c r="M173" s="369"/>
      <c r="N173" s="369"/>
      <c r="O173" s="369"/>
      <c r="P173" s="369"/>
      <c r="Q173" s="369"/>
      <c r="R173" s="369"/>
    </row>
    <row r="174" spans="1:19" ht="36.75" customHeight="1" x14ac:dyDescent="0.2">
      <c r="A174" s="335" t="str">
        <f>'для расчета'!A257</f>
        <v>Обеспечение деятельности в сфере установленных функций бюджетных, автономных и казенных учреждений</v>
      </c>
      <c r="B174" s="141">
        <f>'для расчета'!B257</f>
        <v>734</v>
      </c>
      <c r="C174" s="141" t="str">
        <f>'для расчета'!C257</f>
        <v>08</v>
      </c>
      <c r="D174" s="141" t="str">
        <f>'для расчета'!D257</f>
        <v>01</v>
      </c>
      <c r="E174" s="141" t="str">
        <f>'для расчета'!E257</f>
        <v>91.1.60.02</v>
      </c>
      <c r="F174" s="141" t="str">
        <f>'для расчета'!F257</f>
        <v>000</v>
      </c>
      <c r="G174" s="141" t="str">
        <f>'для расчета'!G257</f>
        <v>000</v>
      </c>
      <c r="H174" s="142">
        <f>'для расчета'!H257</f>
        <v>5948.6703999999991</v>
      </c>
      <c r="I174" s="102">
        <f>'для расчета'!I257</f>
        <v>6031.5703999999996</v>
      </c>
      <c r="J174" s="115"/>
      <c r="R174" s="67"/>
    </row>
    <row r="175" spans="1:19" ht="24.75" customHeight="1" x14ac:dyDescent="0.2">
      <c r="A175" s="335" t="str">
        <f>'для расчета'!A258</f>
        <v>Фонд оплаты труда казенных учреждений и взносы по обязательному социальному страхованию</v>
      </c>
      <c r="B175" s="141">
        <f>'для расчета'!B258</f>
        <v>734</v>
      </c>
      <c r="C175" s="141" t="str">
        <f>'для расчета'!C258</f>
        <v>08</v>
      </c>
      <c r="D175" s="141" t="str">
        <f>'для расчета'!D258</f>
        <v>01</v>
      </c>
      <c r="E175" s="141" t="str">
        <f>'для расчета'!E258</f>
        <v>91.1.60.02</v>
      </c>
      <c r="F175" s="141" t="str">
        <f>'для расчета'!F258</f>
        <v>111</v>
      </c>
      <c r="G175" s="141">
        <f>'для расчета'!G258</f>
        <v>200</v>
      </c>
      <c r="H175" s="142">
        <f>'для расчета'!H258</f>
        <v>5865.7703999999994</v>
      </c>
      <c r="I175" s="102">
        <f>'для расчета'!I258</f>
        <v>5865.7703999999994</v>
      </c>
      <c r="J175" s="115"/>
      <c r="R175" s="67"/>
    </row>
    <row r="176" spans="1:19" ht="18" customHeight="1" x14ac:dyDescent="0.2">
      <c r="A176" s="335" t="str">
        <f>'для расчета'!A259</f>
        <v>Заработная плата</v>
      </c>
      <c r="B176" s="141">
        <f>'для расчета'!B259</f>
        <v>734</v>
      </c>
      <c r="C176" s="141" t="str">
        <f>'для расчета'!C259</f>
        <v>08</v>
      </c>
      <c r="D176" s="141" t="str">
        <f>'для расчета'!D259</f>
        <v>01</v>
      </c>
      <c r="E176" s="141" t="str">
        <f>'для расчета'!E259</f>
        <v>91.1.60.02</v>
      </c>
      <c r="F176" s="141" t="str">
        <f>'для расчета'!F259</f>
        <v>111</v>
      </c>
      <c r="G176" s="141">
        <f>'для расчета'!G259</f>
        <v>211</v>
      </c>
      <c r="H176" s="142">
        <f>'для расчета'!H259</f>
        <v>4505.2</v>
      </c>
      <c r="I176" s="102">
        <f>'для расчета'!I259</f>
        <v>4505.2</v>
      </c>
      <c r="R176" s="67"/>
    </row>
    <row r="177" spans="1:18" ht="15" customHeight="1" x14ac:dyDescent="0.2">
      <c r="A177" s="335" t="str">
        <f>'для расчета'!A260</f>
        <v>Начисления на выплаты по оплате труда</v>
      </c>
      <c r="B177" s="141">
        <f>'для расчета'!B260</f>
        <v>734</v>
      </c>
      <c r="C177" s="141" t="str">
        <f>'для расчета'!C260</f>
        <v>08</v>
      </c>
      <c r="D177" s="141" t="str">
        <f>'для расчета'!D260</f>
        <v>01</v>
      </c>
      <c r="E177" s="141" t="str">
        <f>'для расчета'!E260</f>
        <v>91.1.60.02</v>
      </c>
      <c r="F177" s="141" t="str">
        <f>'для расчета'!F260</f>
        <v>111</v>
      </c>
      <c r="G177" s="141">
        <f>'для расчета'!G260</f>
        <v>213</v>
      </c>
      <c r="H177" s="142">
        <f>'для расчета'!H260</f>
        <v>1360.5703999999998</v>
      </c>
      <c r="I177" s="102">
        <f>'для расчета'!I260</f>
        <v>1360.5703999999998</v>
      </c>
      <c r="R177" s="67"/>
    </row>
    <row r="178" spans="1:18" ht="34.5" customHeight="1" x14ac:dyDescent="0.2">
      <c r="A178" s="335" t="str">
        <f>'для расчета'!A261</f>
        <v>Мероприятия по осуществлению деятельности дворцов и домов культуры, других учреждений культуры</v>
      </c>
      <c r="B178" s="141">
        <f>'для расчета'!B261</f>
        <v>734</v>
      </c>
      <c r="C178" s="141" t="str">
        <f>'для расчета'!C261</f>
        <v>08</v>
      </c>
      <c r="D178" s="141" t="str">
        <f>'для расчета'!D261</f>
        <v>01</v>
      </c>
      <c r="E178" s="141" t="str">
        <f>'для расчета'!E261</f>
        <v>91.1.60.15</v>
      </c>
      <c r="F178" s="141" t="str">
        <f>'для расчета'!F261</f>
        <v>000</v>
      </c>
      <c r="G178" s="141" t="str">
        <f>'для расчета'!G261</f>
        <v>000</v>
      </c>
      <c r="H178" s="142">
        <f>'для расчета'!H261</f>
        <v>82.9</v>
      </c>
      <c r="I178" s="102">
        <f>'для расчета'!I261</f>
        <v>165.8</v>
      </c>
      <c r="R178" s="67"/>
    </row>
    <row r="179" spans="1:18" ht="34.5" customHeight="1" x14ac:dyDescent="0.2">
      <c r="A179" s="335" t="str">
        <f>'для расчета'!A262</f>
        <v>Прочая закупка товаров, работ и услуг для обеспечения государственных (муниципальных) нужд</v>
      </c>
      <c r="B179" s="141">
        <f>'для расчета'!B262</f>
        <v>734</v>
      </c>
      <c r="C179" s="141" t="str">
        <f>'для расчета'!C262</f>
        <v>08</v>
      </c>
      <c r="D179" s="141" t="str">
        <f>'для расчета'!D262</f>
        <v>01</v>
      </c>
      <c r="E179" s="141" t="str">
        <f>'для расчета'!E262</f>
        <v>91.1.60.15</v>
      </c>
      <c r="F179" s="141" t="str">
        <f>'для расчета'!F262</f>
        <v>244</v>
      </c>
      <c r="G179" s="141" t="str">
        <f>'для расчета'!G262</f>
        <v>000</v>
      </c>
      <c r="H179" s="142">
        <f>'для расчета'!H262</f>
        <v>82.9</v>
      </c>
      <c r="I179" s="102">
        <f>'для расчета'!I262</f>
        <v>165.8</v>
      </c>
      <c r="R179" s="67"/>
    </row>
    <row r="180" spans="1:18" ht="15.75" customHeight="1" x14ac:dyDescent="0.2">
      <c r="A180" s="335" t="str">
        <f>'для расчета'!A263</f>
        <v>РАСХОДЫ</v>
      </c>
      <c r="B180" s="141">
        <f>'для расчета'!B263</f>
        <v>734</v>
      </c>
      <c r="C180" s="141" t="str">
        <f>'для расчета'!C263</f>
        <v>08</v>
      </c>
      <c r="D180" s="141" t="str">
        <f>'для расчета'!D263</f>
        <v>01</v>
      </c>
      <c r="E180" s="141" t="str">
        <f>'для расчета'!E263</f>
        <v>91.1.60.15</v>
      </c>
      <c r="F180" s="141" t="str">
        <f>'для расчета'!F263</f>
        <v>244</v>
      </c>
      <c r="G180" s="141" t="str">
        <f>'для расчета'!G263</f>
        <v>200</v>
      </c>
      <c r="H180" s="142">
        <f>'для расчета'!H263</f>
        <v>82.9</v>
      </c>
      <c r="I180" s="102">
        <f>'для расчета'!I263</f>
        <v>165.8</v>
      </c>
      <c r="R180" s="67"/>
    </row>
    <row r="181" spans="1:18" ht="15" hidden="1" customHeight="1" x14ac:dyDescent="0.2">
      <c r="A181" s="335" t="str">
        <f>'для расчета'!A264</f>
        <v>Услуги связи</v>
      </c>
      <c r="B181" s="141">
        <f>'для расчета'!B264</f>
        <v>734</v>
      </c>
      <c r="C181" s="141" t="str">
        <f>'для расчета'!C264</f>
        <v>08</v>
      </c>
      <c r="D181" s="141" t="str">
        <f>'для расчета'!D264</f>
        <v>01</v>
      </c>
      <c r="E181" s="141" t="str">
        <f>'для расчета'!E264</f>
        <v>91.1.60.15</v>
      </c>
      <c r="F181" s="141" t="str">
        <f>'для расчета'!F264</f>
        <v>244</v>
      </c>
      <c r="G181" s="141">
        <f>'для расчета'!G264</f>
        <v>221</v>
      </c>
      <c r="H181" s="142">
        <f>'для расчета'!H264</f>
        <v>0</v>
      </c>
      <c r="I181" s="102">
        <f>'для расчета'!I264</f>
        <v>0</v>
      </c>
    </row>
    <row r="182" spans="1:18" ht="16.149999999999999" hidden="1" customHeight="1" x14ac:dyDescent="0.2">
      <c r="A182" s="335" t="str">
        <f>'для расчета'!A265</f>
        <v>Транспортные услуги</v>
      </c>
      <c r="B182" s="141">
        <f>'для расчета'!B265</f>
        <v>734</v>
      </c>
      <c r="C182" s="141" t="str">
        <f>'для расчета'!C265</f>
        <v>08</v>
      </c>
      <c r="D182" s="141" t="str">
        <f>'для расчета'!D265</f>
        <v>01</v>
      </c>
      <c r="E182" s="141" t="str">
        <f>'для расчета'!E265</f>
        <v>91.1.60.15</v>
      </c>
      <c r="F182" s="141" t="str">
        <f>'для расчета'!F265</f>
        <v>244</v>
      </c>
      <c r="G182" s="141">
        <f>'для расчета'!G265</f>
        <v>222</v>
      </c>
      <c r="H182" s="142">
        <f>'для расчета'!H265</f>
        <v>0</v>
      </c>
      <c r="I182" s="102">
        <f>'для расчета'!I265</f>
        <v>0</v>
      </c>
    </row>
    <row r="183" spans="1:18" ht="15.6" customHeight="1" x14ac:dyDescent="0.2">
      <c r="A183" s="335" t="str">
        <f>'для расчета'!A266</f>
        <v>Коммунальные услуги</v>
      </c>
      <c r="B183" s="141">
        <f>'для расчета'!B266</f>
        <v>734</v>
      </c>
      <c r="C183" s="141" t="str">
        <f>'для расчета'!C266</f>
        <v>08</v>
      </c>
      <c r="D183" s="141" t="str">
        <f>'для расчета'!D266</f>
        <v>01</v>
      </c>
      <c r="E183" s="141" t="str">
        <f>'для расчета'!E266</f>
        <v>91.1.60.15</v>
      </c>
      <c r="F183" s="141" t="str">
        <f>'для расчета'!F266</f>
        <v>244</v>
      </c>
      <c r="G183" s="141">
        <f>'для расчета'!G266</f>
        <v>223</v>
      </c>
      <c r="H183" s="142">
        <f>'для расчета'!H266</f>
        <v>82.9</v>
      </c>
      <c r="I183" s="102">
        <f>'для расчета'!I266</f>
        <v>165.8</v>
      </c>
    </row>
    <row r="184" spans="1:18" ht="15.6" hidden="1" customHeight="1" x14ac:dyDescent="0.2">
      <c r="A184" s="335" t="str">
        <f>'для расчета'!A267</f>
        <v>Работы, услуги по содержанию имущества</v>
      </c>
      <c r="B184" s="141">
        <f>'для расчета'!B267</f>
        <v>734</v>
      </c>
      <c r="C184" s="141" t="str">
        <f>'для расчета'!C267</f>
        <v>08</v>
      </c>
      <c r="D184" s="141" t="str">
        <f>'для расчета'!D267</f>
        <v>01</v>
      </c>
      <c r="E184" s="141" t="str">
        <f>'для расчета'!E267</f>
        <v>91.1.60.15</v>
      </c>
      <c r="F184" s="141" t="str">
        <f>'для расчета'!F267</f>
        <v>244</v>
      </c>
      <c r="G184" s="141">
        <f>'для расчета'!G267</f>
        <v>225</v>
      </c>
      <c r="H184" s="142">
        <f>'для расчета'!H267</f>
        <v>0</v>
      </c>
      <c r="I184" s="102">
        <f>'для расчета'!I267</f>
        <v>0</v>
      </c>
    </row>
    <row r="185" spans="1:18" ht="15" hidden="1" customHeight="1" x14ac:dyDescent="0.2">
      <c r="A185" s="335" t="str">
        <f>'для расчета'!A268</f>
        <v>Прочие работы, услуги</v>
      </c>
      <c r="B185" s="141">
        <f>'для расчета'!B268</f>
        <v>734</v>
      </c>
      <c r="C185" s="141" t="str">
        <f>'для расчета'!C268</f>
        <v>08</v>
      </c>
      <c r="D185" s="141" t="str">
        <f>'для расчета'!D268</f>
        <v>01</v>
      </c>
      <c r="E185" s="141" t="str">
        <f>'для расчета'!E268</f>
        <v>91.1.60.15</v>
      </c>
      <c r="F185" s="141" t="str">
        <f>'для расчета'!F268</f>
        <v>244</v>
      </c>
      <c r="G185" s="141">
        <f>'для расчета'!G268</f>
        <v>226</v>
      </c>
      <c r="H185" s="142">
        <f>'для расчета'!H268</f>
        <v>0</v>
      </c>
      <c r="I185" s="102">
        <f>'для расчета'!I268</f>
        <v>0</v>
      </c>
    </row>
    <row r="186" spans="1:18" ht="16.899999999999999" hidden="1" customHeight="1" x14ac:dyDescent="0.2">
      <c r="A186" s="335" t="str">
        <f>'для расчета'!A269</f>
        <v>Прочие расходы</v>
      </c>
      <c r="B186" s="141">
        <f>'для расчета'!B269</f>
        <v>734</v>
      </c>
      <c r="C186" s="141" t="str">
        <f>'для расчета'!C269</f>
        <v>08</v>
      </c>
      <c r="D186" s="141" t="str">
        <f>'для расчета'!D269</f>
        <v>01</v>
      </c>
      <c r="E186" s="141" t="str">
        <f>'для расчета'!E269</f>
        <v>91.1.60.15</v>
      </c>
      <c r="F186" s="141" t="str">
        <f>'для расчета'!F269</f>
        <v>244</v>
      </c>
      <c r="G186" s="141">
        <f>'для расчета'!G269</f>
        <v>290</v>
      </c>
      <c r="H186" s="142">
        <f>'для расчета'!H269</f>
        <v>0</v>
      </c>
      <c r="I186" s="102">
        <f>'для расчета'!I269</f>
        <v>0</v>
      </c>
    </row>
    <row r="187" spans="1:18" ht="17.45" hidden="1" customHeight="1" x14ac:dyDescent="0.2">
      <c r="A187" s="335" t="str">
        <f>'для расчета'!A270</f>
        <v>ПОСТУПЛЕНИЕ НЕФИНАНСОВЫХ АКТИВОВ</v>
      </c>
      <c r="B187" s="141">
        <f>'для расчета'!B270</f>
        <v>734</v>
      </c>
      <c r="C187" s="141" t="str">
        <f>'для расчета'!C270</f>
        <v>08</v>
      </c>
      <c r="D187" s="141" t="str">
        <f>'для расчета'!D270</f>
        <v>01</v>
      </c>
      <c r="E187" s="141" t="str">
        <f>'для расчета'!E270</f>
        <v>91.1.60.15</v>
      </c>
      <c r="F187" s="141" t="str">
        <f>'для расчета'!F270</f>
        <v>244</v>
      </c>
      <c r="G187" s="141">
        <f>'для расчета'!G270</f>
        <v>300</v>
      </c>
      <c r="H187" s="142">
        <f>'для расчета'!H270</f>
        <v>0</v>
      </c>
      <c r="I187" s="102">
        <f>'для расчета'!I270</f>
        <v>0</v>
      </c>
    </row>
    <row r="188" spans="1:18" ht="17.45" hidden="1" customHeight="1" x14ac:dyDescent="0.2">
      <c r="A188" s="335" t="str">
        <f>'для расчета'!A271</f>
        <v>Увеличение стоимости основных средств</v>
      </c>
      <c r="B188" s="141">
        <f>'для расчета'!B271</f>
        <v>734</v>
      </c>
      <c r="C188" s="141" t="str">
        <f>'для расчета'!C271</f>
        <v>08</v>
      </c>
      <c r="D188" s="141" t="str">
        <f>'для расчета'!D271</f>
        <v>01</v>
      </c>
      <c r="E188" s="141" t="str">
        <f>'для расчета'!E271</f>
        <v>91.1.60.15</v>
      </c>
      <c r="F188" s="141" t="str">
        <f>'для расчета'!F271</f>
        <v>244</v>
      </c>
      <c r="G188" s="141">
        <f>'для расчета'!G271</f>
        <v>310</v>
      </c>
      <c r="H188" s="142">
        <f>'для расчета'!H271</f>
        <v>0</v>
      </c>
      <c r="I188" s="102">
        <f>'для расчета'!I271</f>
        <v>0</v>
      </c>
    </row>
    <row r="189" spans="1:18" ht="17.45" hidden="1" customHeight="1" x14ac:dyDescent="0.2">
      <c r="A189" s="335" t="str">
        <f>'для расчета'!A272</f>
        <v>Увеличение стоимости материальных запасов</v>
      </c>
      <c r="B189" s="141">
        <f>'для расчета'!B272</f>
        <v>734</v>
      </c>
      <c r="C189" s="141" t="str">
        <f>'для расчета'!C272</f>
        <v>08</v>
      </c>
      <c r="D189" s="141" t="str">
        <f>'для расчета'!D272</f>
        <v>01</v>
      </c>
      <c r="E189" s="141" t="str">
        <f>'для расчета'!E272</f>
        <v>91.1.60.15</v>
      </c>
      <c r="F189" s="141" t="str">
        <f>'для расчета'!F272</f>
        <v>244</v>
      </c>
      <c r="G189" s="141">
        <f>'для расчета'!G272</f>
        <v>340</v>
      </c>
      <c r="H189" s="142">
        <f>'для расчета'!H272</f>
        <v>0</v>
      </c>
      <c r="I189" s="102">
        <f>'для расчета'!I272</f>
        <v>0</v>
      </c>
    </row>
    <row r="190" spans="1:18" s="117" customFormat="1" ht="15.6" customHeight="1" x14ac:dyDescent="0.2">
      <c r="A190" s="337" t="str">
        <f>'для расчета'!A273</f>
        <v>БИБЛИОТЕКА</v>
      </c>
      <c r="B190" s="150" t="str">
        <f>'для расчета'!B273</f>
        <v>734</v>
      </c>
      <c r="C190" s="150" t="str">
        <f>'для расчета'!C273</f>
        <v>08</v>
      </c>
      <c r="D190" s="150" t="str">
        <f>'для расчета'!D273</f>
        <v>01</v>
      </c>
      <c r="E190" s="150" t="str">
        <f>'для расчета'!E273</f>
        <v>0000000</v>
      </c>
      <c r="F190" s="150" t="str">
        <f>'для расчета'!F273</f>
        <v>000</v>
      </c>
      <c r="G190" s="150" t="str">
        <f>'для расчета'!G273</f>
        <v>000</v>
      </c>
      <c r="H190" s="151">
        <f>'для расчета'!H273</f>
        <v>856.80000000000007</v>
      </c>
      <c r="I190" s="169">
        <f>'для расчета'!I273</f>
        <v>886.5</v>
      </c>
      <c r="J190" s="369"/>
      <c r="K190" s="369"/>
      <c r="L190" s="369"/>
      <c r="M190" s="369"/>
      <c r="N190" s="369"/>
      <c r="O190" s="369"/>
      <c r="P190" s="369"/>
      <c r="Q190" s="369"/>
      <c r="R190" s="445"/>
    </row>
    <row r="191" spans="1:18" ht="35.25" customHeight="1" x14ac:dyDescent="0.2">
      <c r="A191" s="335" t="str">
        <f>'для расчета'!A274</f>
        <v>Обеспечение деятельности  в сфере установленных функций бюджетных, автономных и казенных учреждений</v>
      </c>
      <c r="B191" s="141" t="str">
        <f>'для расчета'!B274</f>
        <v>734</v>
      </c>
      <c r="C191" s="141" t="str">
        <f>'для расчета'!C274</f>
        <v>08</v>
      </c>
      <c r="D191" s="141" t="str">
        <f>'для расчета'!D274</f>
        <v>01</v>
      </c>
      <c r="E191" s="141" t="str">
        <f>'для расчета'!E274</f>
        <v>91.1.60.02</v>
      </c>
      <c r="F191" s="141" t="str">
        <f>'для расчета'!F274</f>
        <v>000</v>
      </c>
      <c r="G191" s="141" t="str">
        <f>'для расчета'!G274</f>
        <v>000</v>
      </c>
      <c r="H191" s="142">
        <f>'для расчета'!H274</f>
        <v>827.1</v>
      </c>
      <c r="I191" s="102">
        <f>'для расчета'!I274</f>
        <v>827.1</v>
      </c>
    </row>
    <row r="192" spans="1:18" ht="24" customHeight="1" x14ac:dyDescent="0.2">
      <c r="A192" s="335" t="str">
        <f>'для расчета'!A275</f>
        <v>Фонд оплаты труда казенных учреждений и взносы по обязательному социальному страхованию</v>
      </c>
      <c r="B192" s="141" t="str">
        <f>'для расчета'!B275</f>
        <v>734</v>
      </c>
      <c r="C192" s="141" t="str">
        <f>'для расчета'!C275</f>
        <v>08</v>
      </c>
      <c r="D192" s="141" t="str">
        <f>'для расчета'!D275</f>
        <v>01</v>
      </c>
      <c r="E192" s="141" t="str">
        <f>'для расчета'!E275</f>
        <v>91.1.60.02</v>
      </c>
      <c r="F192" s="141" t="str">
        <f>'для расчета'!F275</f>
        <v>111</v>
      </c>
      <c r="G192" s="141" t="str">
        <f>'для расчета'!G275</f>
        <v>000</v>
      </c>
      <c r="H192" s="142">
        <f>'для расчета'!H275</f>
        <v>827.1</v>
      </c>
      <c r="I192" s="102">
        <f>'для расчета'!I275</f>
        <v>827.1</v>
      </c>
    </row>
    <row r="193" spans="1:18" ht="18" customHeight="1" x14ac:dyDescent="0.2">
      <c r="A193" s="335" t="str">
        <f>'для расчета'!A276</f>
        <v>Заработная плата</v>
      </c>
      <c r="B193" s="141" t="str">
        <f>'для расчета'!B276</f>
        <v>734</v>
      </c>
      <c r="C193" s="141" t="str">
        <f>'для расчета'!C276</f>
        <v>08</v>
      </c>
      <c r="D193" s="141" t="str">
        <f>'для расчета'!D276</f>
        <v>01</v>
      </c>
      <c r="E193" s="141" t="str">
        <f>'для расчета'!E276</f>
        <v>91.1.60.02</v>
      </c>
      <c r="F193" s="141" t="str">
        <f>'для расчета'!F276</f>
        <v>111</v>
      </c>
      <c r="G193" s="141">
        <f>'для расчета'!G276</f>
        <v>211</v>
      </c>
      <c r="H193" s="142">
        <f>'для расчета'!H276</f>
        <v>635.20000000000005</v>
      </c>
      <c r="I193" s="102">
        <f>'для расчета'!I276</f>
        <v>635.20000000000005</v>
      </c>
    </row>
    <row r="194" spans="1:18" ht="18" customHeight="1" x14ac:dyDescent="0.2">
      <c r="A194" s="335" t="str">
        <f>'для расчета'!A277</f>
        <v>Начисления на выплаты по оплате труда</v>
      </c>
      <c r="B194" s="141" t="str">
        <f>'для расчета'!B277</f>
        <v>734</v>
      </c>
      <c r="C194" s="141" t="str">
        <f>'для расчета'!C277</f>
        <v>08</v>
      </c>
      <c r="D194" s="141" t="str">
        <f>'для расчета'!D277</f>
        <v>01</v>
      </c>
      <c r="E194" s="141" t="str">
        <f>'для расчета'!E277</f>
        <v>91.1.60.02</v>
      </c>
      <c r="F194" s="141" t="str">
        <f>'для расчета'!F277</f>
        <v>111</v>
      </c>
      <c r="G194" s="141">
        <f>'для расчета'!G277</f>
        <v>213</v>
      </c>
      <c r="H194" s="142">
        <f>'для расчета'!H277</f>
        <v>191.9</v>
      </c>
      <c r="I194" s="102">
        <f>'для расчета'!I277</f>
        <v>191.9</v>
      </c>
    </row>
    <row r="195" spans="1:18" ht="22.5" customHeight="1" x14ac:dyDescent="0.2">
      <c r="A195" s="335" t="str">
        <f>'для расчета'!A278</f>
        <v>Мероприятия по осуществлению деятельности библиотек</v>
      </c>
      <c r="B195" s="141" t="str">
        <f>'для расчета'!B278</f>
        <v>734</v>
      </c>
      <c r="C195" s="141" t="str">
        <f>'для расчета'!C278</f>
        <v>08</v>
      </c>
      <c r="D195" s="141" t="str">
        <f>'для расчета'!D278</f>
        <v>01</v>
      </c>
      <c r="E195" s="141" t="str">
        <f>'для расчета'!E278</f>
        <v>91.1.60.16</v>
      </c>
      <c r="F195" s="141" t="str">
        <f>'для расчета'!F278</f>
        <v>000</v>
      </c>
      <c r="G195" s="141" t="str">
        <f>'для расчета'!G278</f>
        <v>000</v>
      </c>
      <c r="H195" s="142">
        <f>'для расчета'!H278</f>
        <v>29.7</v>
      </c>
      <c r="I195" s="102">
        <f>'для расчета'!I278</f>
        <v>59.4</v>
      </c>
    </row>
    <row r="196" spans="1:18" ht="36" customHeight="1" x14ac:dyDescent="0.2">
      <c r="A196" s="335" t="str">
        <f>'для расчета'!A279</f>
        <v>Прочая закупка товаров, работ и услуг для обеспечения государственных (муниципальных) нужд</v>
      </c>
      <c r="B196" s="141" t="str">
        <f>'для расчета'!B279</f>
        <v>734</v>
      </c>
      <c r="C196" s="141" t="str">
        <f>'для расчета'!C279</f>
        <v>08</v>
      </c>
      <c r="D196" s="141" t="str">
        <f>'для расчета'!D279</f>
        <v>01</v>
      </c>
      <c r="E196" s="141" t="str">
        <f>'для расчета'!E279</f>
        <v>91.1.60.16</v>
      </c>
      <c r="F196" s="141" t="str">
        <f>'для расчета'!F279</f>
        <v>244</v>
      </c>
      <c r="G196" s="141" t="str">
        <f>'для расчета'!G279</f>
        <v>000</v>
      </c>
      <c r="H196" s="142">
        <f>'для расчета'!H279</f>
        <v>29.7</v>
      </c>
      <c r="I196" s="102">
        <f>'для расчета'!I279</f>
        <v>59.4</v>
      </c>
    </row>
    <row r="197" spans="1:18" ht="19.5" customHeight="1" x14ac:dyDescent="0.2">
      <c r="A197" s="335" t="str">
        <f>'для расчета'!A280</f>
        <v>РАСХОДЫ</v>
      </c>
      <c r="B197" s="141" t="str">
        <f>'для расчета'!B280</f>
        <v>734</v>
      </c>
      <c r="C197" s="141" t="str">
        <f>'для расчета'!C280</f>
        <v>08</v>
      </c>
      <c r="D197" s="141" t="str">
        <f>'для расчета'!D280</f>
        <v>01</v>
      </c>
      <c r="E197" s="141" t="str">
        <f>'для расчета'!E280</f>
        <v>91.1.60.16</v>
      </c>
      <c r="F197" s="141" t="str">
        <f>'для расчета'!F280</f>
        <v>244</v>
      </c>
      <c r="G197" s="141" t="str">
        <f>'для расчета'!G280</f>
        <v>200</v>
      </c>
      <c r="H197" s="142">
        <f>'для расчета'!H280</f>
        <v>29.7</v>
      </c>
      <c r="I197" s="102">
        <f>'для расчета'!I280</f>
        <v>59.4</v>
      </c>
    </row>
    <row r="198" spans="1:18" ht="19.149999999999999" hidden="1" customHeight="1" x14ac:dyDescent="0.2">
      <c r="A198" s="335" t="str">
        <f>'для расчета'!A281</f>
        <v>Услуги связи</v>
      </c>
      <c r="B198" s="141" t="str">
        <f>'для расчета'!B281</f>
        <v>734</v>
      </c>
      <c r="C198" s="141" t="str">
        <f>'для расчета'!C281</f>
        <v>08</v>
      </c>
      <c r="D198" s="141" t="str">
        <f>'для расчета'!D281</f>
        <v>01</v>
      </c>
      <c r="E198" s="141" t="str">
        <f>'для расчета'!E281</f>
        <v>91.1.60.16</v>
      </c>
      <c r="F198" s="141" t="str">
        <f>'для расчета'!F281</f>
        <v>244</v>
      </c>
      <c r="G198" s="141">
        <f>'для расчета'!G281</f>
        <v>221</v>
      </c>
      <c r="H198" s="142">
        <f>'для расчета'!H281</f>
        <v>0</v>
      </c>
      <c r="I198" s="102">
        <f>'для расчета'!I281</f>
        <v>0</v>
      </c>
    </row>
    <row r="199" spans="1:18" ht="19.149999999999999" customHeight="1" x14ac:dyDescent="0.2">
      <c r="A199" s="335" t="str">
        <f>'для расчета'!A282</f>
        <v>Коммунальные услуги</v>
      </c>
      <c r="B199" s="141" t="str">
        <f>'для расчета'!B282</f>
        <v>734</v>
      </c>
      <c r="C199" s="141" t="str">
        <f>'для расчета'!C282</f>
        <v>08</v>
      </c>
      <c r="D199" s="141" t="str">
        <f>'для расчета'!D282</f>
        <v>01</v>
      </c>
      <c r="E199" s="141" t="str">
        <f>'для расчета'!E282</f>
        <v>91.1.60.16</v>
      </c>
      <c r="F199" s="141" t="str">
        <f>'для расчета'!F282</f>
        <v>244</v>
      </c>
      <c r="G199" s="141">
        <f>'для расчета'!G282</f>
        <v>223</v>
      </c>
      <c r="H199" s="142">
        <f>'для расчета'!H282</f>
        <v>29.7</v>
      </c>
      <c r="I199" s="102">
        <f>'для расчета'!I282</f>
        <v>59.4</v>
      </c>
    </row>
    <row r="200" spans="1:18" ht="19.149999999999999" hidden="1" customHeight="1" x14ac:dyDescent="0.2">
      <c r="A200" s="335" t="str">
        <f>'для расчета'!A283</f>
        <v>Работы, услуги по содержанию имущества</v>
      </c>
      <c r="B200" s="141" t="str">
        <f>'для расчета'!B283</f>
        <v>734</v>
      </c>
      <c r="C200" s="141" t="str">
        <f>'для расчета'!C283</f>
        <v>08</v>
      </c>
      <c r="D200" s="141" t="str">
        <f>'для расчета'!D283</f>
        <v>01</v>
      </c>
      <c r="E200" s="141" t="str">
        <f>'для расчета'!E283</f>
        <v>91.1.60.16</v>
      </c>
      <c r="F200" s="141" t="str">
        <f>'для расчета'!F283</f>
        <v>244</v>
      </c>
      <c r="G200" s="141">
        <f>'для расчета'!G283</f>
        <v>225</v>
      </c>
      <c r="H200" s="142">
        <f>'для расчета'!H283</f>
        <v>0</v>
      </c>
      <c r="I200" s="102">
        <f>'для расчета'!I283</f>
        <v>0</v>
      </c>
    </row>
    <row r="201" spans="1:18" ht="19.149999999999999" hidden="1" customHeight="1" x14ac:dyDescent="0.2">
      <c r="A201" s="335" t="str">
        <f>'для расчета'!A284</f>
        <v>Прочие работы, услуги</v>
      </c>
      <c r="B201" s="141" t="str">
        <f>'для расчета'!B284</f>
        <v>734</v>
      </c>
      <c r="C201" s="141" t="str">
        <f>'для расчета'!C284</f>
        <v>08</v>
      </c>
      <c r="D201" s="141" t="str">
        <f>'для расчета'!D284</f>
        <v>01</v>
      </c>
      <c r="E201" s="141" t="str">
        <f>'для расчета'!E284</f>
        <v>91.1.60.16</v>
      </c>
      <c r="F201" s="141" t="str">
        <f>'для расчета'!F284</f>
        <v>244</v>
      </c>
      <c r="G201" s="141">
        <f>'для расчета'!G284</f>
        <v>226</v>
      </c>
      <c r="H201" s="142">
        <f>'для расчета'!H284</f>
        <v>0</v>
      </c>
      <c r="I201" s="102">
        <f>'для расчета'!I284</f>
        <v>0</v>
      </c>
    </row>
    <row r="202" spans="1:18" ht="19.149999999999999" hidden="1" customHeight="1" x14ac:dyDescent="0.2">
      <c r="A202" s="335" t="str">
        <f>'для расчета'!A285</f>
        <v>Прочие расходы</v>
      </c>
      <c r="B202" s="141" t="str">
        <f>'для расчета'!B285</f>
        <v>734</v>
      </c>
      <c r="C202" s="141" t="str">
        <f>'для расчета'!C285</f>
        <v>08</v>
      </c>
      <c r="D202" s="141" t="str">
        <f>'для расчета'!D285</f>
        <v>01</v>
      </c>
      <c r="E202" s="141" t="str">
        <f>'для расчета'!E285</f>
        <v>91.1.60.16</v>
      </c>
      <c r="F202" s="141" t="str">
        <f>'для расчета'!F285</f>
        <v>244</v>
      </c>
      <c r="G202" s="141">
        <f>'для расчета'!G285</f>
        <v>290</v>
      </c>
      <c r="H202" s="142">
        <f>'для расчета'!H285</f>
        <v>0</v>
      </c>
      <c r="I202" s="102">
        <f>'для расчета'!I285</f>
        <v>0</v>
      </c>
    </row>
    <row r="203" spans="1:18" ht="19.149999999999999" hidden="1" customHeight="1" x14ac:dyDescent="0.2">
      <c r="A203" s="335" t="str">
        <f>'для расчета'!A286</f>
        <v>ПОСТУПЛЕНИЕ НЕФИНАНСОВЫХ АКТИВОВ</v>
      </c>
      <c r="B203" s="141" t="str">
        <f>'для расчета'!B286</f>
        <v>734</v>
      </c>
      <c r="C203" s="141" t="str">
        <f>'для расчета'!C286</f>
        <v>08</v>
      </c>
      <c r="D203" s="141" t="str">
        <f>'для расчета'!D286</f>
        <v>01</v>
      </c>
      <c r="E203" s="141" t="str">
        <f>'для расчета'!E286</f>
        <v>91.1.60.16</v>
      </c>
      <c r="F203" s="141" t="str">
        <f>'для расчета'!F286</f>
        <v>244</v>
      </c>
      <c r="G203" s="141">
        <f>'для расчета'!G286</f>
        <v>300</v>
      </c>
      <c r="H203" s="142">
        <f>'для расчета'!H286</f>
        <v>0</v>
      </c>
      <c r="I203" s="102">
        <f>'для расчета'!I286</f>
        <v>0</v>
      </c>
    </row>
    <row r="204" spans="1:18" ht="19.149999999999999" hidden="1" customHeight="1" x14ac:dyDescent="0.2">
      <c r="A204" s="335" t="str">
        <f>'для расчета'!A287</f>
        <v>Увеличение стоимости основных средств</v>
      </c>
      <c r="B204" s="141" t="str">
        <f>'для расчета'!B287</f>
        <v>734</v>
      </c>
      <c r="C204" s="141" t="str">
        <f>'для расчета'!C287</f>
        <v>08</v>
      </c>
      <c r="D204" s="141" t="str">
        <f>'для расчета'!D287</f>
        <v>01</v>
      </c>
      <c r="E204" s="141" t="str">
        <f>'для расчета'!E287</f>
        <v>91.1.60.16</v>
      </c>
      <c r="F204" s="141" t="str">
        <f>'для расчета'!F287</f>
        <v>244</v>
      </c>
      <c r="G204" s="141">
        <f>'для расчета'!G287</f>
        <v>310</v>
      </c>
      <c r="H204" s="142">
        <f>'для расчета'!H287</f>
        <v>0</v>
      </c>
      <c r="I204" s="102">
        <f>'для расчета'!I287</f>
        <v>0</v>
      </c>
    </row>
    <row r="205" spans="1:18" ht="19.149999999999999" hidden="1" customHeight="1" x14ac:dyDescent="0.2">
      <c r="A205" s="335" t="str">
        <f>'для расчета'!A288</f>
        <v>Увеличение стоимости материальных запасов</v>
      </c>
      <c r="B205" s="141" t="str">
        <f>'для расчета'!B288</f>
        <v>734</v>
      </c>
      <c r="C205" s="141" t="str">
        <f>'для расчета'!C288</f>
        <v>08</v>
      </c>
      <c r="D205" s="141" t="str">
        <f>'для расчета'!D288</f>
        <v>01</v>
      </c>
      <c r="E205" s="141" t="str">
        <f>'для расчета'!E288</f>
        <v>91.1.60.16</v>
      </c>
      <c r="F205" s="141" t="str">
        <f>'для расчета'!F288</f>
        <v>244</v>
      </c>
      <c r="G205" s="141">
        <f>'для расчета'!G288</f>
        <v>340</v>
      </c>
      <c r="H205" s="142">
        <f>'для расчета'!H288</f>
        <v>0</v>
      </c>
      <c r="I205" s="102">
        <f>'для расчета'!I288</f>
        <v>0</v>
      </c>
    </row>
    <row r="206" spans="1:18" s="117" customFormat="1" ht="19.149999999999999" customHeight="1" x14ac:dyDescent="0.2">
      <c r="A206" s="337" t="str">
        <f>'для расчета'!A289</f>
        <v>ФИЗИЧЕСКАЯ КУЛЬТУРА И СПОРТ</v>
      </c>
      <c r="B206" s="150" t="str">
        <f>'для расчета'!B289</f>
        <v>734</v>
      </c>
      <c r="C206" s="150" t="str">
        <f>'для расчета'!C289</f>
        <v>11</v>
      </c>
      <c r="D206" s="150" t="str">
        <f>'для расчета'!D289</f>
        <v>00</v>
      </c>
      <c r="E206" s="150" t="str">
        <f>'для расчета'!E289</f>
        <v>0000000</v>
      </c>
      <c r="F206" s="150" t="str">
        <f>'для расчета'!F289</f>
        <v>000</v>
      </c>
      <c r="G206" s="150" t="str">
        <f>'для расчета'!G289</f>
        <v>000</v>
      </c>
      <c r="H206" s="151">
        <f>'для расчета'!H289</f>
        <v>4228.5</v>
      </c>
      <c r="I206" s="169">
        <f>'для расчета'!I289</f>
        <v>4405.5</v>
      </c>
      <c r="J206" s="369"/>
      <c r="K206" s="369"/>
      <c r="L206" s="369"/>
      <c r="M206" s="369"/>
      <c r="N206" s="369"/>
      <c r="O206" s="369"/>
      <c r="P206" s="369"/>
      <c r="Q206" s="369"/>
      <c r="R206" s="445"/>
    </row>
    <row r="207" spans="1:18" ht="21" customHeight="1" x14ac:dyDescent="0.2">
      <c r="A207" s="335" t="str">
        <f>'для расчета'!A290</f>
        <v>МАССОВЫЙ СПОРТ</v>
      </c>
      <c r="B207" s="141" t="str">
        <f>'для расчета'!B290</f>
        <v>734</v>
      </c>
      <c r="C207" s="141" t="str">
        <f>'для расчета'!C290</f>
        <v>11</v>
      </c>
      <c r="D207" s="141" t="str">
        <f>'для расчета'!D290</f>
        <v>02</v>
      </c>
      <c r="E207" s="141" t="str">
        <f>'для расчета'!E290</f>
        <v>0000000</v>
      </c>
      <c r="F207" s="141" t="str">
        <f>'для расчета'!F290</f>
        <v>000</v>
      </c>
      <c r="G207" s="141" t="str">
        <f>'для расчета'!G290</f>
        <v>000</v>
      </c>
      <c r="H207" s="142">
        <f>'для расчета'!H290</f>
        <v>4228.5</v>
      </c>
      <c r="I207" s="102">
        <f>'для расчета'!I290</f>
        <v>4405.5</v>
      </c>
    </row>
    <row r="208" spans="1:18" ht="37.5" customHeight="1" x14ac:dyDescent="0.2">
      <c r="A208" s="335" t="str">
        <f>'для расчета'!A291</f>
        <v>Обеспечение деятельности в сфере установленных функций бюджетных, автономных и казенных учреждений</v>
      </c>
      <c r="B208" s="141" t="str">
        <f>'для расчета'!B291</f>
        <v>734</v>
      </c>
      <c r="C208" s="141" t="str">
        <f>'для расчета'!C291</f>
        <v>11</v>
      </c>
      <c r="D208" s="141" t="str">
        <f>'для расчета'!D291</f>
        <v>02</v>
      </c>
      <c r="E208" s="141" t="str">
        <f>'для расчета'!E291</f>
        <v>91.1.60.02</v>
      </c>
      <c r="F208" s="141" t="str">
        <f>'для расчета'!F291</f>
        <v>000</v>
      </c>
      <c r="G208" s="141" t="str">
        <f>'для расчета'!G291</f>
        <v>000</v>
      </c>
      <c r="H208" s="142">
        <f>'для расчета'!H291</f>
        <v>4051.5</v>
      </c>
      <c r="I208" s="102">
        <f>'для расчета'!I291</f>
        <v>4051.5</v>
      </c>
    </row>
    <row r="209" spans="1:19" ht="27" customHeight="1" x14ac:dyDescent="0.2">
      <c r="A209" s="335" t="str">
        <f>'для расчета'!A292</f>
        <v>Фонд оплаты труда казенных учреждений и взносы по обязательному социальному страхованию</v>
      </c>
      <c r="B209" s="141" t="str">
        <f>'для расчета'!B292</f>
        <v>734</v>
      </c>
      <c r="C209" s="141" t="str">
        <f>'для расчета'!C292</f>
        <v>11</v>
      </c>
      <c r="D209" s="141" t="str">
        <f>'для расчета'!D292</f>
        <v>02</v>
      </c>
      <c r="E209" s="141" t="str">
        <f>'для расчета'!E292</f>
        <v>91.1.60.02</v>
      </c>
      <c r="F209" s="141" t="str">
        <f>'для расчета'!F292</f>
        <v>111</v>
      </c>
      <c r="G209" s="141" t="str">
        <f>'для расчета'!G292</f>
        <v>000</v>
      </c>
      <c r="H209" s="142">
        <f>'для расчета'!H292</f>
        <v>4051.5</v>
      </c>
      <c r="I209" s="102">
        <f>'для расчета'!I292</f>
        <v>4051.5</v>
      </c>
      <c r="S209" s="125"/>
    </row>
    <row r="210" spans="1:19" ht="15.75" customHeight="1" x14ac:dyDescent="0.2">
      <c r="A210" s="335" t="str">
        <f>'для расчета'!A293</f>
        <v>Заработная плата</v>
      </c>
      <c r="B210" s="141" t="str">
        <f>'для расчета'!B293</f>
        <v>734</v>
      </c>
      <c r="C210" s="141" t="str">
        <f>'для расчета'!C293</f>
        <v>11</v>
      </c>
      <c r="D210" s="141" t="str">
        <f>'для расчета'!D293</f>
        <v>02</v>
      </c>
      <c r="E210" s="141" t="str">
        <f>'для расчета'!E293</f>
        <v>91.1.60.02</v>
      </c>
      <c r="F210" s="141" t="str">
        <f>'для расчета'!F293</f>
        <v>111</v>
      </c>
      <c r="G210" s="141">
        <f>'для расчета'!G293</f>
        <v>211</v>
      </c>
      <c r="H210" s="142">
        <f>'для расчета'!H293</f>
        <v>3111.7</v>
      </c>
      <c r="I210" s="102">
        <f>'для расчета'!I293</f>
        <v>3111.7</v>
      </c>
      <c r="R210" s="67"/>
    </row>
    <row r="211" spans="1:19" ht="19.899999999999999" customHeight="1" x14ac:dyDescent="0.2">
      <c r="A211" s="335" t="str">
        <f>'для расчета'!A294</f>
        <v>Начисления на выплаты по оплате труда</v>
      </c>
      <c r="B211" s="141" t="str">
        <f>'для расчета'!B294</f>
        <v>734</v>
      </c>
      <c r="C211" s="141" t="str">
        <f>'для расчета'!C294</f>
        <v>11</v>
      </c>
      <c r="D211" s="141" t="str">
        <f>'для расчета'!D294</f>
        <v>02</v>
      </c>
      <c r="E211" s="141" t="str">
        <f>'для расчета'!E294</f>
        <v>91.1.60.02</v>
      </c>
      <c r="F211" s="141" t="str">
        <f>'для расчета'!F294</f>
        <v>111</v>
      </c>
      <c r="G211" s="141">
        <f>'для расчета'!G294</f>
        <v>213</v>
      </c>
      <c r="H211" s="142">
        <f>'для расчета'!H294</f>
        <v>939.8</v>
      </c>
      <c r="I211" s="102">
        <f>'для расчета'!I294</f>
        <v>939.8</v>
      </c>
      <c r="R211" s="67"/>
    </row>
    <row r="212" spans="1:19" ht="17.45" customHeight="1" x14ac:dyDescent="0.2">
      <c r="A212" s="335" t="str">
        <f>'для расчета'!A295</f>
        <v>Иные мероприятия в сфере установленных функций</v>
      </c>
      <c r="B212" s="141" t="str">
        <f>'для расчета'!B295</f>
        <v>734</v>
      </c>
      <c r="C212" s="141" t="str">
        <f>'для расчета'!C295</f>
        <v>11</v>
      </c>
      <c r="D212" s="141" t="str">
        <f>'для расчета'!D295</f>
        <v>02</v>
      </c>
      <c r="E212" s="141" t="str">
        <f>'для расчета'!E295</f>
        <v>91.1.60.11</v>
      </c>
      <c r="F212" s="141" t="str">
        <f>'для расчета'!F295</f>
        <v>000</v>
      </c>
      <c r="G212" s="141" t="str">
        <f>'для расчета'!G295</f>
        <v>000</v>
      </c>
      <c r="H212" s="142">
        <f>'для расчета'!H295</f>
        <v>177</v>
      </c>
      <c r="I212" s="102">
        <f>'для расчета'!I295</f>
        <v>354</v>
      </c>
      <c r="R212" s="67"/>
    </row>
    <row r="213" spans="1:19" ht="35.25" customHeight="1" x14ac:dyDescent="0.2">
      <c r="A213" s="335" t="str">
        <f>'для расчета'!A296</f>
        <v>Прочая закупка товаров, работ и услуг для обеспечения государственных (муниципальных) нужд</v>
      </c>
      <c r="B213" s="141" t="str">
        <f>'для расчета'!B296</f>
        <v>734</v>
      </c>
      <c r="C213" s="141" t="str">
        <f>'для расчета'!C296</f>
        <v>11</v>
      </c>
      <c r="D213" s="141" t="str">
        <f>'для расчета'!D296</f>
        <v>02</v>
      </c>
      <c r="E213" s="141" t="str">
        <f>'для расчета'!E296</f>
        <v>91.1.60.11</v>
      </c>
      <c r="F213" s="141" t="str">
        <f>'для расчета'!F296</f>
        <v>244</v>
      </c>
      <c r="G213" s="141" t="str">
        <f>'для расчета'!G296</f>
        <v>000</v>
      </c>
      <c r="H213" s="142">
        <f>'для расчета'!H296</f>
        <v>177</v>
      </c>
      <c r="I213" s="102">
        <f>'для расчета'!I296</f>
        <v>354</v>
      </c>
      <c r="R213" s="67"/>
    </row>
    <row r="214" spans="1:19" ht="17.45" customHeight="1" x14ac:dyDescent="0.2">
      <c r="A214" s="335" t="str">
        <f>'для расчета'!A297</f>
        <v>РАСХОДЫ</v>
      </c>
      <c r="B214" s="141" t="str">
        <f>'для расчета'!B297</f>
        <v>734</v>
      </c>
      <c r="C214" s="141" t="str">
        <f>'для расчета'!C297</f>
        <v>11</v>
      </c>
      <c r="D214" s="141" t="str">
        <f>'для расчета'!D297</f>
        <v>02</v>
      </c>
      <c r="E214" s="141" t="str">
        <f>'для расчета'!E297</f>
        <v>91.1.60.11</v>
      </c>
      <c r="F214" s="141" t="str">
        <f>'для расчета'!F297</f>
        <v>244</v>
      </c>
      <c r="G214" s="141" t="str">
        <f>'для расчета'!G297</f>
        <v>200</v>
      </c>
      <c r="H214" s="142">
        <f>'для расчета'!H297</f>
        <v>177</v>
      </c>
      <c r="I214" s="102">
        <f>'для расчета'!I297</f>
        <v>354</v>
      </c>
      <c r="R214" s="67"/>
    </row>
    <row r="215" spans="1:19" ht="15.6" hidden="1" customHeight="1" x14ac:dyDescent="0.2">
      <c r="A215" s="335" t="str">
        <f>'для расчета'!A298</f>
        <v>Услуги связи</v>
      </c>
      <c r="B215" s="141" t="str">
        <f>'для расчета'!B298</f>
        <v>734</v>
      </c>
      <c r="C215" s="141" t="str">
        <f>'для расчета'!C298</f>
        <v>11</v>
      </c>
      <c r="D215" s="141" t="str">
        <f>'для расчета'!D298</f>
        <v>02</v>
      </c>
      <c r="E215" s="141" t="str">
        <f>'для расчета'!E298</f>
        <v>91.1.60.11</v>
      </c>
      <c r="F215" s="141" t="str">
        <f>'для расчета'!F298</f>
        <v>244</v>
      </c>
      <c r="G215" s="141">
        <f>'для расчета'!G298</f>
        <v>221</v>
      </c>
      <c r="H215" s="142">
        <f>'для расчета'!H298</f>
        <v>0</v>
      </c>
      <c r="I215" s="102">
        <f>'для расчета'!I298</f>
        <v>0</v>
      </c>
      <c r="R215" s="67"/>
    </row>
    <row r="216" spans="1:19" ht="16.149999999999999" hidden="1" customHeight="1" x14ac:dyDescent="0.2">
      <c r="A216" s="335" t="str">
        <f>'для расчета'!A299</f>
        <v>Транспортные услуги</v>
      </c>
      <c r="B216" s="141" t="str">
        <f>'для расчета'!B299</f>
        <v>734</v>
      </c>
      <c r="C216" s="141" t="str">
        <f>'для расчета'!C299</f>
        <v>11</v>
      </c>
      <c r="D216" s="141" t="str">
        <f>'для расчета'!D299</f>
        <v>02</v>
      </c>
      <c r="E216" s="141" t="str">
        <f>'для расчета'!E299</f>
        <v>91.1.60.11</v>
      </c>
      <c r="F216" s="141" t="str">
        <f>'для расчета'!F299</f>
        <v>244</v>
      </c>
      <c r="G216" s="141">
        <f>'для расчета'!G299</f>
        <v>222</v>
      </c>
      <c r="H216" s="142">
        <f>'для расчета'!H299</f>
        <v>0</v>
      </c>
      <c r="I216" s="102">
        <f>'для расчета'!I299</f>
        <v>0</v>
      </c>
      <c r="R216" s="67"/>
    </row>
    <row r="217" spans="1:19" ht="16.149999999999999" customHeight="1" x14ac:dyDescent="0.2">
      <c r="A217" s="335" t="str">
        <f>'для расчета'!A300</f>
        <v>Коммунальные услуги</v>
      </c>
      <c r="B217" s="141" t="str">
        <f>'для расчета'!B300</f>
        <v>734</v>
      </c>
      <c r="C217" s="141" t="str">
        <f>'для расчета'!C300</f>
        <v>11</v>
      </c>
      <c r="D217" s="141" t="str">
        <f>'для расчета'!D300</f>
        <v>02</v>
      </c>
      <c r="E217" s="141" t="str">
        <f>'для расчета'!E300</f>
        <v>91.1.60.11</v>
      </c>
      <c r="F217" s="141" t="str">
        <f>'для расчета'!F300</f>
        <v>244</v>
      </c>
      <c r="G217" s="141">
        <f>'для расчета'!G300</f>
        <v>223</v>
      </c>
      <c r="H217" s="142">
        <f>'для расчета'!H300</f>
        <v>177</v>
      </c>
      <c r="I217" s="102">
        <f>'для расчета'!I300</f>
        <v>354</v>
      </c>
      <c r="R217" s="67"/>
    </row>
    <row r="218" spans="1:19" ht="15" hidden="1" customHeight="1" x14ac:dyDescent="0.2">
      <c r="A218" s="335" t="str">
        <f>'для расчета'!A301</f>
        <v>Работы, услуги по содержанию имущества</v>
      </c>
      <c r="B218" s="141" t="str">
        <f>'для расчета'!B301</f>
        <v>734</v>
      </c>
      <c r="C218" s="141" t="str">
        <f>'для расчета'!C301</f>
        <v>11</v>
      </c>
      <c r="D218" s="141" t="str">
        <f>'для расчета'!D301</f>
        <v>02</v>
      </c>
      <c r="E218" s="141" t="str">
        <f>'для расчета'!E301</f>
        <v>91.1.60.11</v>
      </c>
      <c r="F218" s="141" t="str">
        <f>'для расчета'!F301</f>
        <v>244</v>
      </c>
      <c r="G218" s="141">
        <f>'для расчета'!G301</f>
        <v>225</v>
      </c>
      <c r="H218" s="142">
        <f>'для расчета'!H301</f>
        <v>0</v>
      </c>
      <c r="I218" s="429">
        <f>'для расчета'!I301</f>
        <v>0</v>
      </c>
      <c r="R218" s="67"/>
    </row>
    <row r="219" spans="1:19" ht="18" hidden="1" customHeight="1" x14ac:dyDescent="0.2">
      <c r="A219" s="335" t="str">
        <f>'для расчета'!A302</f>
        <v>Прочие работы, услуги</v>
      </c>
      <c r="B219" s="141" t="str">
        <f>'для расчета'!B302</f>
        <v>734</v>
      </c>
      <c r="C219" s="141" t="str">
        <f>'для расчета'!C302</f>
        <v>11</v>
      </c>
      <c r="D219" s="141" t="str">
        <f>'для расчета'!D302</f>
        <v>02</v>
      </c>
      <c r="E219" s="141" t="str">
        <f>'для расчета'!E302</f>
        <v>91.1.60.11</v>
      </c>
      <c r="F219" s="141" t="str">
        <f>'для расчета'!F302</f>
        <v>244</v>
      </c>
      <c r="G219" s="141">
        <f>'для расчета'!G302</f>
        <v>226</v>
      </c>
      <c r="H219" s="142">
        <f>'для расчета'!H302</f>
        <v>0</v>
      </c>
      <c r="I219" s="429">
        <f>'для расчета'!I302</f>
        <v>0</v>
      </c>
      <c r="R219" s="67"/>
    </row>
    <row r="220" spans="1:19" ht="16.899999999999999" hidden="1" customHeight="1" x14ac:dyDescent="0.2">
      <c r="A220" s="335" t="str">
        <f>'для расчета'!A303</f>
        <v>Прочие расходы</v>
      </c>
      <c r="B220" s="141" t="str">
        <f>'для расчета'!B303</f>
        <v>734</v>
      </c>
      <c r="C220" s="141" t="str">
        <f>'для расчета'!C303</f>
        <v>11</v>
      </c>
      <c r="D220" s="141" t="str">
        <f>'для расчета'!D303</f>
        <v>02</v>
      </c>
      <c r="E220" s="141" t="str">
        <f>'для расчета'!E303</f>
        <v>91.1.60.11</v>
      </c>
      <c r="F220" s="141" t="str">
        <f>'для расчета'!F303</f>
        <v>244</v>
      </c>
      <c r="G220" s="141">
        <f>'для расчета'!G303</f>
        <v>290</v>
      </c>
      <c r="H220" s="142">
        <f>'для расчета'!H303</f>
        <v>0</v>
      </c>
      <c r="I220" s="429">
        <f>'для расчета'!I303</f>
        <v>0</v>
      </c>
      <c r="R220" s="67"/>
    </row>
    <row r="221" spans="1:19" ht="18" hidden="1" customHeight="1" x14ac:dyDescent="0.2">
      <c r="A221" s="335" t="str">
        <f>'для расчета'!A304</f>
        <v>ПОСТУПЛЕНИЕ НЕФИНАНСОВЫХ АКТИВОВ</v>
      </c>
      <c r="B221" s="141" t="str">
        <f>'для расчета'!B304</f>
        <v>734</v>
      </c>
      <c r="C221" s="141" t="str">
        <f>'для расчета'!C304</f>
        <v>11</v>
      </c>
      <c r="D221" s="141" t="str">
        <f>'для расчета'!D304</f>
        <v>02</v>
      </c>
      <c r="E221" s="141" t="str">
        <f>'для расчета'!E304</f>
        <v>91.1.60.11</v>
      </c>
      <c r="F221" s="141" t="str">
        <f>'для расчета'!F304</f>
        <v>244</v>
      </c>
      <c r="G221" s="141">
        <f>'для расчета'!G304</f>
        <v>300</v>
      </c>
      <c r="H221" s="142">
        <f>'для расчета'!H304</f>
        <v>0</v>
      </c>
      <c r="I221" s="429">
        <f>'для расчета'!I304</f>
        <v>0</v>
      </c>
      <c r="R221" s="67"/>
    </row>
    <row r="222" spans="1:19" ht="27.75" hidden="1" customHeight="1" x14ac:dyDescent="0.2">
      <c r="A222" s="335" t="str">
        <f>'для расчета'!A305</f>
        <v>Увеличение стоимости основных средств</v>
      </c>
      <c r="B222" s="141" t="str">
        <f>'для расчета'!B305</f>
        <v>734</v>
      </c>
      <c r="C222" s="141" t="str">
        <f>'для расчета'!C305</f>
        <v>11</v>
      </c>
      <c r="D222" s="141" t="str">
        <f>'для расчета'!D305</f>
        <v>02</v>
      </c>
      <c r="E222" s="141" t="str">
        <f>'для расчета'!E305</f>
        <v>91.1.60.11</v>
      </c>
      <c r="F222" s="141" t="str">
        <f>'для расчета'!F305</f>
        <v>244</v>
      </c>
      <c r="G222" s="141">
        <f>'для расчета'!G305</f>
        <v>310</v>
      </c>
      <c r="H222" s="142">
        <f>'для расчета'!H305</f>
        <v>0</v>
      </c>
      <c r="I222" s="429">
        <f>'для расчета'!I305</f>
        <v>0</v>
      </c>
      <c r="R222" s="67"/>
    </row>
    <row r="223" spans="1:19" ht="27.75" hidden="1" customHeight="1" x14ac:dyDescent="0.2">
      <c r="A223" s="335" t="str">
        <f>'для расчета'!A306</f>
        <v>Увеличение стоимости материальных запасов</v>
      </c>
      <c r="B223" s="141" t="str">
        <f>'для расчета'!B306</f>
        <v>734</v>
      </c>
      <c r="C223" s="141" t="str">
        <f>'для расчета'!C306</f>
        <v>11</v>
      </c>
      <c r="D223" s="141" t="str">
        <f>'для расчета'!D306</f>
        <v>02</v>
      </c>
      <c r="E223" s="141" t="str">
        <f>'для расчета'!E306</f>
        <v>91.1.60.11</v>
      </c>
      <c r="F223" s="141" t="str">
        <f>'для расчета'!F306</f>
        <v>244</v>
      </c>
      <c r="G223" s="141">
        <f>'для расчета'!G306</f>
        <v>340</v>
      </c>
      <c r="H223" s="142">
        <f>'для расчета'!H306</f>
        <v>0</v>
      </c>
      <c r="I223" s="429">
        <f>'для расчета'!I306</f>
        <v>0</v>
      </c>
      <c r="R223" s="67"/>
    </row>
    <row r="224" spans="1:19" ht="22.5" hidden="1" customHeight="1" x14ac:dyDescent="0.2">
      <c r="A224" s="335">
        <f>'для расчета'!A307</f>
        <v>0</v>
      </c>
      <c r="B224" s="141">
        <f>'для расчета'!B307</f>
        <v>0</v>
      </c>
      <c r="C224" s="141">
        <f>'для расчета'!C307</f>
        <v>0</v>
      </c>
      <c r="D224" s="141">
        <f>'для расчета'!D307</f>
        <v>0</v>
      </c>
      <c r="E224" s="141">
        <f>'для расчета'!E307</f>
        <v>0</v>
      </c>
      <c r="F224" s="141">
        <f>'для расчета'!F307</f>
        <v>0</v>
      </c>
      <c r="G224" s="141">
        <f>'для расчета'!G307</f>
        <v>0</v>
      </c>
      <c r="H224" s="142">
        <f>'для расчета'!H307</f>
        <v>0</v>
      </c>
      <c r="I224" s="430">
        <f>'для расчета'!I307</f>
        <v>297735.73780000012</v>
      </c>
      <c r="R224" s="67"/>
    </row>
    <row r="225" spans="1:18" ht="18" hidden="1" customHeight="1" x14ac:dyDescent="0.2">
      <c r="A225" s="335">
        <f>'для расчета'!A308</f>
        <v>0</v>
      </c>
      <c r="B225" s="141">
        <f>'для расчета'!B308</f>
        <v>0</v>
      </c>
      <c r="C225" s="141">
        <f>'для расчета'!C308</f>
        <v>0</v>
      </c>
      <c r="D225" s="141">
        <f>'для расчета'!D308</f>
        <v>0</v>
      </c>
      <c r="E225" s="141">
        <f>'для расчета'!E308</f>
        <v>0</v>
      </c>
      <c r="F225" s="141">
        <f>'для расчета'!F308</f>
        <v>0</v>
      </c>
      <c r="G225" s="141">
        <f>'для расчета'!G308</f>
        <v>0</v>
      </c>
      <c r="H225" s="142">
        <f>'для расчета'!H308</f>
        <v>0</v>
      </c>
      <c r="I225" s="430">
        <f>'для расчета'!I308</f>
        <v>0</v>
      </c>
      <c r="R225" s="67"/>
    </row>
    <row r="226" spans="1:18" ht="18" hidden="1" customHeight="1" x14ac:dyDescent="0.2">
      <c r="A226" s="335">
        <f>'для расчета'!A309</f>
        <v>0</v>
      </c>
      <c r="B226" s="141">
        <f>'для расчета'!B309</f>
        <v>0</v>
      </c>
      <c r="C226" s="141">
        <f>'для расчета'!C309</f>
        <v>0</v>
      </c>
      <c r="D226" s="141">
        <f>'для расчета'!D309</f>
        <v>0</v>
      </c>
      <c r="E226" s="141">
        <f>'для расчета'!E309</f>
        <v>0</v>
      </c>
      <c r="F226" s="141">
        <f>'для расчета'!F309</f>
        <v>0</v>
      </c>
      <c r="G226" s="141">
        <f>'для расчета'!G309</f>
        <v>0</v>
      </c>
      <c r="H226" s="142">
        <f>'для расчета'!H309</f>
        <v>0</v>
      </c>
      <c r="I226" s="430">
        <f>'для расчета'!I309</f>
        <v>0</v>
      </c>
      <c r="R226" s="67"/>
    </row>
    <row r="227" spans="1:18" ht="18" hidden="1" customHeight="1" x14ac:dyDescent="0.2">
      <c r="A227" s="361">
        <f>'для расчета'!A310</f>
        <v>0</v>
      </c>
      <c r="B227" s="362">
        <f>'для расчета'!B310</f>
        <v>0</v>
      </c>
      <c r="C227" s="362">
        <f>'для расчета'!C310</f>
        <v>0</v>
      </c>
      <c r="D227" s="362">
        <f>'для расчета'!D310</f>
        <v>0</v>
      </c>
      <c r="E227" s="362">
        <f>'для расчета'!E310</f>
        <v>0</v>
      </c>
      <c r="F227" s="362">
        <f>'для расчета'!F310</f>
        <v>0</v>
      </c>
      <c r="G227" s="362">
        <f>'для расчета'!G310</f>
        <v>0</v>
      </c>
      <c r="H227" s="363">
        <f>'для расчета'!H310</f>
        <v>0</v>
      </c>
      <c r="I227" s="431">
        <f>'для расчета'!I310</f>
        <v>0</v>
      </c>
      <c r="R227" s="67"/>
    </row>
    <row r="228" spans="1:18" ht="18" customHeight="1" x14ac:dyDescent="0.2">
      <c r="A228" s="364"/>
      <c r="B228" s="365"/>
      <c r="C228" s="365"/>
      <c r="D228" s="365"/>
      <c r="E228" s="365"/>
      <c r="F228" s="366"/>
      <c r="G228" s="365"/>
      <c r="H228" s="367"/>
      <c r="I228" s="67"/>
      <c r="R228" s="67"/>
    </row>
    <row r="229" spans="1:18" ht="18" customHeight="1" x14ac:dyDescent="0.2">
      <c r="A229" s="364"/>
      <c r="B229" s="365"/>
      <c r="C229" s="365"/>
      <c r="D229" s="365"/>
      <c r="E229" s="365"/>
      <c r="F229" s="366"/>
      <c r="G229" s="365"/>
      <c r="H229" s="367"/>
      <c r="I229" s="67"/>
      <c r="R229" s="67"/>
    </row>
    <row r="230" spans="1:18" s="117" customFormat="1" ht="26.25" customHeight="1" x14ac:dyDescent="0.2">
      <c r="A230" s="364"/>
      <c r="B230" s="366"/>
      <c r="C230" s="366"/>
      <c r="D230" s="366"/>
      <c r="E230" s="366"/>
      <c r="F230" s="366"/>
      <c r="G230" s="366"/>
      <c r="H230" s="368"/>
      <c r="I230" s="369"/>
      <c r="J230" s="369"/>
      <c r="K230" s="369"/>
      <c r="L230" s="369"/>
      <c r="M230" s="369"/>
      <c r="N230" s="369"/>
      <c r="O230" s="369"/>
      <c r="P230" s="369"/>
      <c r="Q230" s="369"/>
      <c r="R230" s="369"/>
    </row>
    <row r="231" spans="1:18" ht="18" customHeight="1" x14ac:dyDescent="0.2">
      <c r="A231" s="364"/>
      <c r="B231" s="365"/>
      <c r="C231" s="365"/>
      <c r="D231" s="365"/>
      <c r="E231" s="365"/>
      <c r="F231" s="366"/>
      <c r="G231" s="365"/>
      <c r="H231" s="367"/>
      <c r="I231" s="67"/>
      <c r="R231" s="67"/>
    </row>
    <row r="232" spans="1:18" ht="18" customHeight="1" x14ac:dyDescent="0.2">
      <c r="A232" s="364"/>
      <c r="B232" s="365"/>
      <c r="C232" s="365"/>
      <c r="D232" s="365"/>
      <c r="E232" s="365"/>
      <c r="F232" s="366"/>
      <c r="G232" s="365"/>
      <c r="H232" s="367"/>
      <c r="I232" s="67"/>
      <c r="R232" s="67"/>
    </row>
    <row r="233" spans="1:18" ht="18" customHeight="1" x14ac:dyDescent="0.2">
      <c r="A233" s="364"/>
      <c r="B233" s="365"/>
      <c r="C233" s="365"/>
      <c r="D233" s="365"/>
      <c r="E233" s="365"/>
      <c r="F233" s="366"/>
      <c r="G233" s="365"/>
      <c r="H233" s="367"/>
      <c r="I233" s="67"/>
      <c r="R233" s="67"/>
    </row>
    <row r="234" spans="1:18" ht="18" customHeight="1" x14ac:dyDescent="0.2">
      <c r="A234" s="364"/>
      <c r="B234" s="365"/>
      <c r="C234" s="365"/>
      <c r="D234" s="365"/>
      <c r="E234" s="365"/>
      <c r="F234" s="366"/>
      <c r="G234" s="365"/>
      <c r="H234" s="367"/>
      <c r="I234" s="67"/>
      <c r="R234" s="67"/>
    </row>
    <row r="235" spans="1:18" ht="18" customHeight="1" x14ac:dyDescent="0.2">
      <c r="A235" s="364"/>
      <c r="B235" s="366"/>
      <c r="C235" s="366"/>
      <c r="D235" s="366"/>
      <c r="E235" s="366"/>
      <c r="F235" s="366"/>
      <c r="G235" s="366"/>
      <c r="H235" s="368"/>
      <c r="I235" s="67"/>
      <c r="R235" s="67"/>
    </row>
    <row r="236" spans="1:18" ht="18.600000000000001" customHeight="1" x14ac:dyDescent="0.2">
      <c r="A236" s="364"/>
      <c r="B236" s="365"/>
      <c r="C236" s="365"/>
      <c r="D236" s="365"/>
      <c r="E236" s="365"/>
      <c r="F236" s="366"/>
      <c r="G236" s="365"/>
      <c r="H236" s="367"/>
      <c r="I236" s="67"/>
      <c r="R236" s="67"/>
    </row>
    <row r="237" spans="1:18" ht="27" customHeight="1" x14ac:dyDescent="0.2">
      <c r="A237" s="364"/>
      <c r="B237" s="365"/>
      <c r="C237" s="365"/>
      <c r="D237" s="365"/>
      <c r="E237" s="365"/>
      <c r="F237" s="366"/>
      <c r="G237" s="365"/>
      <c r="H237" s="367"/>
      <c r="I237" s="67"/>
      <c r="R237" s="67"/>
    </row>
    <row r="238" spans="1:18" ht="29.45" customHeight="1" x14ac:dyDescent="0.2">
      <c r="A238" s="364"/>
      <c r="B238" s="365"/>
      <c r="C238" s="365"/>
      <c r="D238" s="365"/>
      <c r="E238" s="365"/>
      <c r="F238" s="366"/>
      <c r="G238" s="365"/>
      <c r="H238" s="367"/>
      <c r="I238" s="67"/>
      <c r="R238" s="67"/>
    </row>
    <row r="239" spans="1:18" ht="15.6" customHeight="1" x14ac:dyDescent="0.2">
      <c r="A239" s="364"/>
      <c r="B239" s="365"/>
      <c r="C239" s="365"/>
      <c r="D239" s="365"/>
      <c r="E239" s="365"/>
      <c r="F239" s="366"/>
      <c r="G239" s="365"/>
      <c r="H239" s="367"/>
      <c r="I239" s="67"/>
      <c r="R239" s="67"/>
    </row>
    <row r="240" spans="1:18" ht="18" customHeight="1" x14ac:dyDescent="0.2">
      <c r="A240" s="364"/>
      <c r="B240" s="365"/>
      <c r="C240" s="365"/>
      <c r="D240" s="365"/>
      <c r="E240" s="365"/>
      <c r="F240" s="366"/>
      <c r="G240" s="365"/>
      <c r="H240" s="367"/>
      <c r="I240" s="67"/>
      <c r="R240" s="67"/>
    </row>
    <row r="241" spans="1:18" ht="16.149999999999999" customHeight="1" x14ac:dyDescent="0.2">
      <c r="A241" s="364"/>
      <c r="B241" s="365"/>
      <c r="C241" s="365"/>
      <c r="D241" s="365"/>
      <c r="E241" s="365"/>
      <c r="F241" s="366"/>
      <c r="G241" s="365"/>
      <c r="H241" s="367"/>
      <c r="I241" s="67"/>
      <c r="R241" s="67"/>
    </row>
    <row r="242" spans="1:18" ht="17.45" customHeight="1" x14ac:dyDescent="0.2">
      <c r="A242" s="364"/>
      <c r="B242" s="365"/>
      <c r="C242" s="365"/>
      <c r="D242" s="365"/>
      <c r="E242" s="365"/>
      <c r="F242" s="366"/>
      <c r="G242" s="365"/>
      <c r="H242" s="367"/>
      <c r="I242" s="67"/>
      <c r="R242" s="67"/>
    </row>
    <row r="243" spans="1:18" ht="17.45" customHeight="1" x14ac:dyDescent="0.2">
      <c r="A243" s="364"/>
      <c r="B243" s="365"/>
      <c r="C243" s="365"/>
      <c r="D243" s="365"/>
      <c r="E243" s="365"/>
      <c r="F243" s="366"/>
      <c r="G243" s="365"/>
      <c r="H243" s="367"/>
      <c r="I243" s="67"/>
      <c r="R243" s="67"/>
    </row>
    <row r="244" spans="1:18" ht="16.899999999999999" customHeight="1" x14ac:dyDescent="0.2">
      <c r="A244" s="364"/>
      <c r="B244" s="365"/>
      <c r="C244" s="365"/>
      <c r="D244" s="365"/>
      <c r="E244" s="365"/>
      <c r="F244" s="366"/>
      <c r="G244" s="365"/>
      <c r="H244" s="367"/>
      <c r="I244" s="67"/>
      <c r="R244" s="67"/>
    </row>
    <row r="245" spans="1:18" ht="16.899999999999999" hidden="1" customHeight="1" x14ac:dyDescent="0.2">
      <c r="A245" s="364"/>
      <c r="B245" s="365"/>
      <c r="C245" s="365"/>
      <c r="D245" s="365"/>
      <c r="E245" s="365"/>
      <c r="F245" s="366"/>
      <c r="G245" s="365"/>
      <c r="H245" s="367"/>
      <c r="I245" s="67"/>
      <c r="R245" s="67"/>
    </row>
    <row r="246" spans="1:18" ht="21" customHeight="1" x14ac:dyDescent="0.2">
      <c r="A246" s="364"/>
      <c r="B246" s="365"/>
      <c r="C246" s="365"/>
      <c r="D246" s="365"/>
      <c r="E246" s="365"/>
      <c r="F246" s="366"/>
      <c r="G246" s="365"/>
      <c r="H246" s="367"/>
      <c r="I246" s="67"/>
      <c r="R246" s="67"/>
    </row>
    <row r="247" spans="1:18" ht="16.899999999999999" customHeight="1" x14ac:dyDescent="0.2">
      <c r="A247" s="364"/>
      <c r="B247" s="365"/>
      <c r="C247" s="365"/>
      <c r="D247" s="365"/>
      <c r="E247" s="365"/>
      <c r="F247" s="366"/>
      <c r="G247" s="365"/>
      <c r="H247" s="367"/>
      <c r="I247" s="67"/>
      <c r="R247" s="67"/>
    </row>
    <row r="248" spans="1:18" ht="15" customHeight="1" x14ac:dyDescent="0.2">
      <c r="A248" s="364"/>
      <c r="B248" s="365"/>
      <c r="C248" s="365"/>
      <c r="D248" s="365"/>
      <c r="E248" s="365"/>
      <c r="F248" s="366"/>
      <c r="G248" s="365"/>
      <c r="H248" s="367"/>
      <c r="I248" s="67"/>
      <c r="R248" s="67"/>
    </row>
    <row r="249" spans="1:18" ht="18" customHeight="1" x14ac:dyDescent="0.2">
      <c r="A249" s="364"/>
      <c r="B249" s="365"/>
      <c r="C249" s="365"/>
      <c r="D249" s="365"/>
      <c r="E249" s="365"/>
      <c r="F249" s="366"/>
      <c r="G249" s="365"/>
      <c r="H249" s="367"/>
      <c r="I249" s="67"/>
      <c r="R249" s="67"/>
    </row>
    <row r="250" spans="1:18" ht="18" customHeight="1" x14ac:dyDescent="0.2">
      <c r="A250" s="364"/>
      <c r="B250" s="365"/>
      <c r="C250" s="365"/>
      <c r="D250" s="365"/>
      <c r="E250" s="365"/>
      <c r="F250" s="366"/>
      <c r="G250" s="365"/>
      <c r="H250" s="367"/>
      <c r="I250" s="67"/>
      <c r="R250" s="67"/>
    </row>
    <row r="251" spans="1:18" ht="18" customHeight="1" x14ac:dyDescent="0.2">
      <c r="A251" s="364"/>
      <c r="B251" s="365"/>
      <c r="C251" s="365"/>
      <c r="D251" s="365"/>
      <c r="E251" s="365"/>
      <c r="F251" s="366"/>
      <c r="G251" s="365"/>
      <c r="H251" s="367"/>
      <c r="I251" s="67"/>
      <c r="R251" s="67"/>
    </row>
    <row r="252" spans="1:18" ht="25.5" customHeight="1" x14ac:dyDescent="0.2">
      <c r="A252" s="364"/>
      <c r="B252" s="366"/>
      <c r="C252" s="366"/>
      <c r="D252" s="366"/>
      <c r="E252" s="366"/>
      <c r="F252" s="366"/>
      <c r="G252" s="366"/>
      <c r="H252" s="368"/>
      <c r="I252" s="67"/>
    </row>
    <row r="253" spans="1:18" ht="15.75" customHeight="1" x14ac:dyDescent="0.2">
      <c r="A253" s="364"/>
      <c r="B253" s="365"/>
      <c r="C253" s="365"/>
      <c r="D253" s="365"/>
      <c r="E253" s="365"/>
      <c r="F253" s="365"/>
      <c r="G253" s="365"/>
      <c r="H253" s="367"/>
      <c r="I253" s="67"/>
    </row>
    <row r="254" spans="1:18" ht="15" customHeight="1" x14ac:dyDescent="0.2">
      <c r="A254" s="364"/>
      <c r="B254" s="365"/>
      <c r="C254" s="365"/>
      <c r="D254" s="365"/>
      <c r="E254" s="365"/>
      <c r="F254" s="365"/>
      <c r="G254" s="365"/>
      <c r="H254" s="367"/>
      <c r="I254" s="67"/>
    </row>
    <row r="255" spans="1:18" ht="15" customHeight="1" x14ac:dyDescent="0.2">
      <c r="A255" s="364"/>
      <c r="B255" s="365"/>
      <c r="C255" s="365"/>
      <c r="D255" s="365"/>
      <c r="E255" s="365"/>
      <c r="F255" s="365"/>
      <c r="G255" s="365"/>
      <c r="H255" s="367"/>
      <c r="I255" s="67"/>
    </row>
    <row r="256" spans="1:18" ht="16.5" customHeight="1" x14ac:dyDescent="0.2">
      <c r="A256" s="364"/>
      <c r="B256" s="365"/>
      <c r="C256" s="365"/>
      <c r="D256" s="365"/>
      <c r="E256" s="365"/>
      <c r="F256" s="365"/>
      <c r="G256" s="365"/>
      <c r="H256" s="367"/>
      <c r="I256" s="67"/>
    </row>
    <row r="257" spans="1:26" ht="16.5" customHeight="1" x14ac:dyDescent="0.2">
      <c r="A257" s="364"/>
      <c r="B257" s="365"/>
      <c r="C257" s="365"/>
      <c r="D257" s="365"/>
      <c r="E257" s="365"/>
      <c r="F257" s="365"/>
      <c r="G257" s="365"/>
      <c r="H257" s="367"/>
      <c r="I257" s="67"/>
    </row>
    <row r="258" spans="1:26" hidden="1" x14ac:dyDescent="0.2">
      <c r="A258" s="364"/>
      <c r="B258" s="365"/>
      <c r="C258" s="365"/>
      <c r="D258" s="365"/>
      <c r="E258" s="365"/>
      <c r="F258" s="365"/>
      <c r="G258" s="365"/>
      <c r="H258" s="367"/>
      <c r="I258" s="67"/>
    </row>
    <row r="259" spans="1:26" ht="18.75" customHeight="1" x14ac:dyDescent="0.2">
      <c r="A259" s="364"/>
      <c r="B259" s="365"/>
      <c r="C259" s="365"/>
      <c r="D259" s="365"/>
      <c r="E259" s="365"/>
      <c r="F259" s="365"/>
      <c r="G259" s="365"/>
      <c r="H259" s="367"/>
      <c r="I259" s="67"/>
    </row>
    <row r="260" spans="1:26" x14ac:dyDescent="0.2">
      <c r="A260" s="67"/>
      <c r="B260" s="370"/>
      <c r="C260" s="371"/>
      <c r="D260" s="371"/>
      <c r="E260" s="371"/>
      <c r="F260" s="371"/>
      <c r="G260" s="371"/>
      <c r="H260" s="67"/>
      <c r="I260" s="67"/>
      <c r="S260" s="113"/>
      <c r="T260" s="113"/>
      <c r="U260" s="113"/>
      <c r="V260" s="113"/>
      <c r="W260" s="113"/>
      <c r="X260" s="113"/>
      <c r="Y260" s="113"/>
      <c r="Z260" s="113"/>
    </row>
    <row r="261" spans="1:26" x14ac:dyDescent="0.2">
      <c r="A261" s="67"/>
      <c r="B261" s="370"/>
      <c r="C261" s="371"/>
      <c r="D261" s="371"/>
      <c r="E261" s="371"/>
      <c r="F261" s="371"/>
      <c r="G261" s="371"/>
      <c r="H261" s="67"/>
      <c r="I261" s="67"/>
      <c r="S261" s="113"/>
      <c r="T261" s="113"/>
      <c r="U261" s="113"/>
      <c r="V261" s="113"/>
      <c r="W261" s="113"/>
      <c r="X261" s="113"/>
      <c r="Y261" s="113"/>
      <c r="Z261" s="113"/>
    </row>
    <row r="262" spans="1:26" x14ac:dyDescent="0.2">
      <c r="A262" s="67"/>
      <c r="B262" s="370"/>
      <c r="C262" s="371"/>
      <c r="D262" s="371"/>
      <c r="E262" s="371"/>
      <c r="F262" s="371"/>
      <c r="G262" s="371"/>
      <c r="H262" s="67"/>
      <c r="I262" s="67"/>
      <c r="S262" s="113"/>
      <c r="T262" s="113"/>
      <c r="U262" s="113"/>
      <c r="V262" s="113"/>
      <c r="W262" s="113"/>
      <c r="X262" s="113"/>
      <c r="Y262" s="113"/>
      <c r="Z262" s="113"/>
    </row>
    <row r="263" spans="1:26" x14ac:dyDescent="0.2">
      <c r="S263" s="113"/>
      <c r="T263" s="113"/>
      <c r="U263" s="113"/>
      <c r="V263" s="113"/>
      <c r="W263" s="113"/>
      <c r="X263" s="113"/>
      <c r="Y263" s="113"/>
      <c r="Z263" s="113"/>
    </row>
    <row r="264" spans="1:26" x14ac:dyDescent="0.2">
      <c r="S264" s="113"/>
      <c r="T264" s="113"/>
      <c r="U264" s="113"/>
      <c r="V264" s="113"/>
      <c r="W264" s="113"/>
      <c r="X264" s="113"/>
      <c r="Y264" s="113"/>
      <c r="Z264" s="113"/>
    </row>
    <row r="265" spans="1:26" x14ac:dyDescent="0.2">
      <c r="S265" s="113"/>
      <c r="T265" s="113"/>
      <c r="U265" s="113"/>
      <c r="V265" s="113"/>
      <c r="W265" s="113"/>
      <c r="X265" s="113"/>
      <c r="Y265" s="113"/>
      <c r="Z265" s="113"/>
    </row>
    <row r="266" spans="1:26" x14ac:dyDescent="0.2">
      <c r="S266" s="113"/>
      <c r="T266" s="113"/>
      <c r="U266" s="113"/>
      <c r="V266" s="113"/>
      <c r="W266" s="113"/>
      <c r="X266" s="113"/>
      <c r="Y266" s="113"/>
      <c r="Z266" s="113"/>
    </row>
    <row r="267" spans="1:26" x14ac:dyDescent="0.2">
      <c r="S267" s="113"/>
      <c r="T267" s="113"/>
      <c r="U267" s="113"/>
      <c r="V267" s="113"/>
      <c r="W267" s="113"/>
      <c r="X267" s="113"/>
      <c r="Y267" s="113"/>
      <c r="Z267" s="113"/>
    </row>
    <row r="268" spans="1:26" x14ac:dyDescent="0.2">
      <c r="S268" s="113"/>
      <c r="T268" s="113"/>
      <c r="U268" s="113"/>
      <c r="V268" s="113"/>
      <c r="W268" s="113"/>
      <c r="X268" s="113"/>
      <c r="Y268" s="113"/>
      <c r="Z268" s="113"/>
    </row>
    <row r="269" spans="1:26" x14ac:dyDescent="0.2">
      <c r="S269" s="113"/>
      <c r="T269" s="113"/>
      <c r="U269" s="113"/>
      <c r="V269" s="113"/>
      <c r="W269" s="113"/>
      <c r="X269" s="113"/>
      <c r="Y269" s="113"/>
      <c r="Z269" s="113"/>
    </row>
    <row r="270" spans="1:26" x14ac:dyDescent="0.2">
      <c r="S270" s="113"/>
      <c r="T270" s="113"/>
      <c r="U270" s="113"/>
      <c r="V270" s="113"/>
      <c r="W270" s="113"/>
      <c r="X270" s="113"/>
      <c r="Y270" s="113"/>
      <c r="Z270" s="113"/>
    </row>
    <row r="271" spans="1:26" x14ac:dyDescent="0.2">
      <c r="S271" s="113"/>
      <c r="T271" s="113"/>
      <c r="U271" s="113"/>
      <c r="V271" s="113"/>
      <c r="W271" s="113"/>
      <c r="X271" s="113"/>
      <c r="Y271" s="113"/>
      <c r="Z271" s="113"/>
    </row>
  </sheetData>
  <mergeCells count="1">
    <mergeCell ref="A11:H11"/>
  </mergeCells>
  <phoneticPr fontId="0" type="noConversion"/>
  <pageMargins left="1.1811023622047245" right="0.39370078740157483" top="0.39370078740157483" bottom="0.27559055118110237" header="0.19685039370078741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для расчета</vt:lpstr>
      <vt:lpstr>2</vt:lpstr>
      <vt:lpstr>3</vt:lpstr>
      <vt:lpstr>4</vt:lpstr>
      <vt:lpstr>5</vt:lpstr>
      <vt:lpstr>6</vt:lpstr>
      <vt:lpstr>8</vt:lpstr>
      <vt:lpstr>10</vt:lpstr>
      <vt:lpstr>12</vt:lpstr>
      <vt:lpstr>14</vt:lpstr>
      <vt:lpstr>'2'!Заголовки_для_печати</vt:lpstr>
    </vt:vector>
  </TitlesOfParts>
  <Company>Фин Упр Иркутского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2</dc:creator>
  <cp:lastModifiedBy>Мирошниченко Оля</cp:lastModifiedBy>
  <cp:lastPrinted>2013-11-18T06:01:17Z</cp:lastPrinted>
  <dcterms:created xsi:type="dcterms:W3CDTF">2003-08-08T08:02:54Z</dcterms:created>
  <dcterms:modified xsi:type="dcterms:W3CDTF">2013-11-18T06:27:41Z</dcterms:modified>
</cp:coreProperties>
</file>