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420" yWindow="90" windowWidth="11745" windowHeight="9795" tabRatio="687" activeTab="5"/>
  </bookViews>
  <sheets>
    <sheet name="для расчета" sheetId="94" r:id="rId1"/>
    <sheet name="2" sheetId="82" r:id="rId2"/>
    <sheet name="6" sheetId="83" r:id="rId3"/>
    <sheet name="8" sheetId="87" r:id="rId4"/>
    <sheet name="10" sheetId="89" r:id="rId5"/>
    <sheet name="12" sheetId="91" r:id="rId6"/>
  </sheets>
  <definedNames>
    <definedName name="_xlnm.Print_Titles" localSheetId="1">'2'!#REF!</definedName>
  </definedNames>
  <calcPr calcId="145621"/>
</workbook>
</file>

<file path=xl/calcChain.xml><?xml version="1.0" encoding="utf-8"?>
<calcChain xmlns="http://schemas.openxmlformats.org/spreadsheetml/2006/main">
  <c r="I114" i="94" l="1"/>
  <c r="H112" i="94"/>
  <c r="J102" i="94"/>
  <c r="H239" i="94"/>
  <c r="E21" i="91" l="1"/>
  <c r="E20" i="91" s="1"/>
  <c r="E19" i="91" s="1"/>
  <c r="E18" i="91" s="1"/>
  <c r="I21" i="91"/>
  <c r="I20" i="91" s="1"/>
  <c r="I19" i="91" s="1"/>
  <c r="I18" i="91" s="1"/>
  <c r="D11" i="91"/>
  <c r="E11" i="91"/>
  <c r="F11" i="91"/>
  <c r="F10" i="91" s="1"/>
  <c r="G11" i="91"/>
  <c r="G21" i="91" s="1"/>
  <c r="G20" i="91" s="1"/>
  <c r="G19" i="91" s="1"/>
  <c r="H11" i="91"/>
  <c r="H21" i="91" s="1"/>
  <c r="H20" i="91" s="1"/>
  <c r="H19" i="91" s="1"/>
  <c r="I11" i="91"/>
  <c r="J11" i="91"/>
  <c r="K11" i="91"/>
  <c r="D13" i="91"/>
  <c r="E13" i="91"/>
  <c r="F13" i="91"/>
  <c r="G13" i="91"/>
  <c r="H13" i="91"/>
  <c r="I13" i="91"/>
  <c r="J13" i="91"/>
  <c r="K13" i="91"/>
  <c r="D16" i="91"/>
  <c r="D15" i="91" s="1"/>
  <c r="E16" i="91"/>
  <c r="E15" i="91" s="1"/>
  <c r="E26" i="91" s="1"/>
  <c r="E25" i="91" s="1"/>
  <c r="E24" i="91" s="1"/>
  <c r="E23" i="91" s="1"/>
  <c r="F16" i="91"/>
  <c r="F15" i="91" s="1"/>
  <c r="F26" i="91" s="1"/>
  <c r="F25" i="91" s="1"/>
  <c r="F24" i="91" s="1"/>
  <c r="F23" i="91" s="1"/>
  <c r="G16" i="91"/>
  <c r="G15" i="91" s="1"/>
  <c r="G26" i="91" s="1"/>
  <c r="G25" i="91" s="1"/>
  <c r="G24" i="91" s="1"/>
  <c r="G23" i="91" s="1"/>
  <c r="H16" i="91"/>
  <c r="H15" i="91" s="1"/>
  <c r="H26" i="91" s="1"/>
  <c r="H25" i="91" s="1"/>
  <c r="H24" i="91" s="1"/>
  <c r="H23" i="91" s="1"/>
  <c r="I16" i="91"/>
  <c r="I15" i="91" s="1"/>
  <c r="I26" i="91" s="1"/>
  <c r="I25" i="91" s="1"/>
  <c r="I24" i="91" s="1"/>
  <c r="I23" i="91" s="1"/>
  <c r="J16" i="91"/>
  <c r="J15" i="91" s="1"/>
  <c r="J26" i="91" s="1"/>
  <c r="J25" i="91" s="1"/>
  <c r="J24" i="91" s="1"/>
  <c r="J23" i="91" s="1"/>
  <c r="K16" i="91"/>
  <c r="K15" i="91" s="1"/>
  <c r="I141" i="94"/>
  <c r="I66" i="89"/>
  <c r="I67" i="89"/>
  <c r="I68" i="89"/>
  <c r="I22" i="89"/>
  <c r="I23" i="89"/>
  <c r="I26" i="89"/>
  <c r="I27" i="89"/>
  <c r="I28" i="89"/>
  <c r="I35" i="89"/>
  <c r="I41" i="89"/>
  <c r="I42" i="89"/>
  <c r="I45" i="89"/>
  <c r="I46" i="89"/>
  <c r="I47" i="89"/>
  <c r="I48" i="89"/>
  <c r="I49" i="89"/>
  <c r="I50" i="89"/>
  <c r="I51" i="89"/>
  <c r="I53" i="89"/>
  <c r="I57" i="89"/>
  <c r="I58" i="89"/>
  <c r="I71" i="89"/>
  <c r="I72" i="89"/>
  <c r="I73" i="89"/>
  <c r="I74" i="89"/>
  <c r="I81" i="89"/>
  <c r="I84" i="89"/>
  <c r="I87" i="89"/>
  <c r="I88" i="89"/>
  <c r="I93" i="89"/>
  <c r="I98" i="89"/>
  <c r="I102" i="89"/>
  <c r="I103" i="89"/>
  <c r="I109" i="89"/>
  <c r="I110" i="89"/>
  <c r="I111" i="89"/>
  <c r="I112" i="89"/>
  <c r="I117" i="89"/>
  <c r="I118" i="89"/>
  <c r="I123" i="89"/>
  <c r="I132" i="89"/>
  <c r="I137" i="89"/>
  <c r="I149" i="89"/>
  <c r="I150" i="89"/>
  <c r="I151" i="89"/>
  <c r="I152" i="89"/>
  <c r="I153" i="89"/>
  <c r="I155" i="89"/>
  <c r="I161" i="89"/>
  <c r="I164" i="89"/>
  <c r="I165" i="89"/>
  <c r="I166" i="89"/>
  <c r="I167" i="89"/>
  <c r="I168" i="89"/>
  <c r="I169" i="89"/>
  <c r="I170" i="89"/>
  <c r="I176" i="89"/>
  <c r="I177" i="89"/>
  <c r="I178" i="89"/>
  <c r="I186" i="89"/>
  <c r="I189" i="89"/>
  <c r="I190" i="89"/>
  <c r="I191" i="89"/>
  <c r="I192" i="89"/>
  <c r="I193" i="89"/>
  <c r="I195" i="89"/>
  <c r="I75" i="94"/>
  <c r="H23" i="87"/>
  <c r="H28" i="87"/>
  <c r="H29" i="87"/>
  <c r="H30" i="87"/>
  <c r="H31" i="87"/>
  <c r="H32" i="87"/>
  <c r="H33" i="87"/>
  <c r="H34" i="87"/>
  <c r="H35" i="87"/>
  <c r="H36" i="87"/>
  <c r="H37" i="87"/>
  <c r="H38" i="87"/>
  <c r="H51" i="87"/>
  <c r="H60" i="87"/>
  <c r="H61" i="87"/>
  <c r="E13" i="83"/>
  <c r="I346" i="94"/>
  <c r="I194" i="89" s="1"/>
  <c r="I339" i="94"/>
  <c r="I188" i="89" s="1"/>
  <c r="I338" i="94"/>
  <c r="I328" i="94"/>
  <c r="I324" i="94"/>
  <c r="I323" i="94" s="1"/>
  <c r="I325" i="94"/>
  <c r="I174" i="89" s="1"/>
  <c r="I326" i="94"/>
  <c r="I175" i="89" s="1"/>
  <c r="I319" i="94"/>
  <c r="I312" i="94"/>
  <c r="I308" i="94"/>
  <c r="I160" i="89" s="1"/>
  <c r="I311" i="94"/>
  <c r="I162" i="89" s="1"/>
  <c r="I301" i="94"/>
  <c r="I154" i="89" s="1"/>
  <c r="I294" i="94"/>
  <c r="I148" i="89" s="1"/>
  <c r="I291" i="94"/>
  <c r="I293" i="94" s="1"/>
  <c r="I147" i="89" s="1"/>
  <c r="I191" i="94"/>
  <c r="I185" i="94"/>
  <c r="I184" i="94" s="1"/>
  <c r="I186" i="94"/>
  <c r="I182" i="94"/>
  <c r="I178" i="94"/>
  <c r="I177" i="94" s="1"/>
  <c r="I176" i="94" s="1"/>
  <c r="I175" i="94" s="1"/>
  <c r="I179" i="94"/>
  <c r="I273" i="94"/>
  <c r="I257" i="94"/>
  <c r="I254" i="94"/>
  <c r="I249" i="94"/>
  <c r="I246" i="94"/>
  <c r="I231" i="94"/>
  <c r="I230" i="94" s="1"/>
  <c r="I232" i="94"/>
  <c r="I227" i="94"/>
  <c r="I226" i="94" s="1"/>
  <c r="I225" i="94" s="1"/>
  <c r="I224" i="94" s="1"/>
  <c r="I218" i="94"/>
  <c r="I221" i="94"/>
  <c r="I220" i="94" s="1"/>
  <c r="I219" i="94" s="1"/>
  <c r="H50" i="87" s="1"/>
  <c r="I215" i="94"/>
  <c r="I238" i="94"/>
  <c r="I237" i="94" s="1"/>
  <c r="I236" i="94" s="1"/>
  <c r="I235" i="94" s="1"/>
  <c r="H54" i="87" s="1"/>
  <c r="I281" i="94"/>
  <c r="I131" i="89" s="1"/>
  <c r="I196" i="94"/>
  <c r="I85" i="89" s="1"/>
  <c r="I197" i="94"/>
  <c r="I86" i="89" s="1"/>
  <c r="I198" i="94"/>
  <c r="I201" i="94"/>
  <c r="I90" i="89" s="1"/>
  <c r="I202" i="94"/>
  <c r="I91" i="89" s="1"/>
  <c r="I203" i="94"/>
  <c r="I200" i="94" s="1"/>
  <c r="I89" i="89" s="1"/>
  <c r="I208" i="94"/>
  <c r="I212" i="94"/>
  <c r="I101" i="89" s="1"/>
  <c r="I138" i="94"/>
  <c r="I65" i="89" s="1"/>
  <c r="I129" i="94"/>
  <c r="I128" i="94" s="1"/>
  <c r="I127" i="94" s="1"/>
  <c r="I130" i="94"/>
  <c r="I131" i="94"/>
  <c r="I125" i="94"/>
  <c r="I124" i="94" s="1"/>
  <c r="I123" i="94" s="1"/>
  <c r="I122" i="94" s="1"/>
  <c r="I54" i="89" s="1"/>
  <c r="H118" i="94"/>
  <c r="H114" i="94"/>
  <c r="I119" i="94"/>
  <c r="I52" i="89" s="1"/>
  <c r="I111" i="94"/>
  <c r="I44" i="89" s="1"/>
  <c r="I108" i="94"/>
  <c r="I110" i="94" s="1"/>
  <c r="I107" i="94" s="1"/>
  <c r="I40" i="89" s="1"/>
  <c r="I100" i="94"/>
  <c r="I99" i="94" s="1"/>
  <c r="I98" i="94" s="1"/>
  <c r="I95" i="94"/>
  <c r="I33" i="89" s="1"/>
  <c r="I96" i="94"/>
  <c r="I34" i="89" s="1"/>
  <c r="H17" i="87" s="1"/>
  <c r="I87" i="94"/>
  <c r="I25" i="89" s="1"/>
  <c r="I86" i="94"/>
  <c r="I12" i="82"/>
  <c r="I13" i="82"/>
  <c r="I14" i="82"/>
  <c r="I16" i="82"/>
  <c r="I17" i="82"/>
  <c r="I20" i="82"/>
  <c r="I22" i="82"/>
  <c r="I23" i="82"/>
  <c r="I24" i="82"/>
  <c r="I25" i="82"/>
  <c r="I28" i="82"/>
  <c r="I29" i="82"/>
  <c r="I32" i="82"/>
  <c r="I33" i="82"/>
  <c r="I35" i="82"/>
  <c r="I36" i="82"/>
  <c r="I37" i="82"/>
  <c r="I39" i="82"/>
  <c r="I43" i="82"/>
  <c r="I46" i="82"/>
  <c r="I51" i="82"/>
  <c r="I52" i="82"/>
  <c r="I53" i="82"/>
  <c r="I55" i="82"/>
  <c r="I56" i="82"/>
  <c r="I59" i="82"/>
  <c r="I60" i="82"/>
  <c r="I61" i="82"/>
  <c r="I63" i="82"/>
  <c r="I64" i="82"/>
  <c r="I65" i="82"/>
  <c r="I69" i="94"/>
  <c r="I67" i="94"/>
  <c r="I62" i="82" s="1"/>
  <c r="I65" i="94"/>
  <c r="I64" i="94" s="1"/>
  <c r="I63" i="94"/>
  <c r="I58" i="82" s="1"/>
  <c r="H63" i="94"/>
  <c r="I62" i="94"/>
  <c r="I57" i="82" s="1"/>
  <c r="I60" i="94"/>
  <c r="I58" i="94"/>
  <c r="I55" i="94"/>
  <c r="I52" i="94"/>
  <c r="I49" i="82" s="1"/>
  <c r="I53" i="94"/>
  <c r="I50" i="82" s="1"/>
  <c r="H54" i="94"/>
  <c r="I39" i="94"/>
  <c r="I38" i="82" s="1"/>
  <c r="I48" i="94"/>
  <c r="I45" i="94"/>
  <c r="I44" i="94" s="1"/>
  <c r="I41" i="82" s="1"/>
  <c r="I42" i="94"/>
  <c r="I34" i="94"/>
  <c r="I33" i="94"/>
  <c r="I30" i="94"/>
  <c r="I29" i="94" s="1"/>
  <c r="I28" i="94" s="1"/>
  <c r="I26" i="82" s="1"/>
  <c r="I26" i="94"/>
  <c r="I23" i="94"/>
  <c r="I21" i="82" s="1"/>
  <c r="I21" i="94"/>
  <c r="I17" i="94"/>
  <c r="I15" i="82" s="1"/>
  <c r="I36" i="94"/>
  <c r="I34" i="82" s="1"/>
  <c r="H36" i="94"/>
  <c r="H18" i="91" l="1"/>
  <c r="G18" i="91"/>
  <c r="I93" i="94"/>
  <c r="I31" i="89" s="1"/>
  <c r="I94" i="94"/>
  <c r="I217" i="94"/>
  <c r="H48" i="87" s="1"/>
  <c r="H49" i="87"/>
  <c r="I116" i="89"/>
  <c r="I245" i="94"/>
  <c r="H70" i="87"/>
  <c r="I136" i="89"/>
  <c r="I272" i="94"/>
  <c r="I322" i="94"/>
  <c r="I172" i="89"/>
  <c r="H80" i="87"/>
  <c r="I20" i="94"/>
  <c r="I18" i="82" s="1"/>
  <c r="I19" i="82"/>
  <c r="I32" i="94"/>
  <c r="I30" i="82" s="1"/>
  <c r="I31" i="82"/>
  <c r="I47" i="94"/>
  <c r="I44" i="82" s="1"/>
  <c r="I45" i="82"/>
  <c r="I24" i="89"/>
  <c r="I83" i="94"/>
  <c r="I97" i="89"/>
  <c r="I207" i="94"/>
  <c r="I173" i="89"/>
  <c r="I307" i="94"/>
  <c r="I163" i="89"/>
  <c r="I122" i="89"/>
  <c r="I253" i="94"/>
  <c r="I121" i="89" s="1"/>
  <c r="I80" i="89"/>
  <c r="I190" i="94"/>
  <c r="I336" i="94"/>
  <c r="I187" i="89"/>
  <c r="H81" i="87"/>
  <c r="G9" i="91"/>
  <c r="G8" i="91" s="1"/>
  <c r="I252" i="94"/>
  <c r="J10" i="91"/>
  <c r="H22" i="87"/>
  <c r="I124" i="89"/>
  <c r="I108" i="89"/>
  <c r="I56" i="89"/>
  <c r="I10" i="91"/>
  <c r="I9" i="91" s="1"/>
  <c r="I8" i="91" s="1"/>
  <c r="E10" i="91"/>
  <c r="E9" i="91" s="1"/>
  <c r="E8" i="91" s="1"/>
  <c r="I27" i="82"/>
  <c r="I92" i="94"/>
  <c r="I42" i="82"/>
  <c r="I280" i="94"/>
  <c r="H55" i="87"/>
  <c r="I105" i="89"/>
  <c r="I55" i="89"/>
  <c r="I43" i="89"/>
  <c r="H10" i="91"/>
  <c r="D10" i="91"/>
  <c r="H52" i="87"/>
  <c r="I146" i="89"/>
  <c r="I92" i="89"/>
  <c r="G10" i="91"/>
  <c r="J21" i="91"/>
  <c r="J20" i="91" s="1"/>
  <c r="J19" i="91" s="1"/>
  <c r="J18" i="91" s="1"/>
  <c r="J9" i="91" s="1"/>
  <c r="J8" i="91" s="1"/>
  <c r="F21" i="91"/>
  <c r="F20" i="91" s="1"/>
  <c r="F19" i="91" s="1"/>
  <c r="F18" i="91" s="1"/>
  <c r="F9" i="91" s="1"/>
  <c r="F8" i="91" s="1"/>
  <c r="I107" i="89"/>
  <c r="I106" i="89"/>
  <c r="I211" i="94"/>
  <c r="K10" i="91"/>
  <c r="I290" i="94"/>
  <c r="I106" i="94"/>
  <c r="I104" i="94"/>
  <c r="I57" i="94"/>
  <c r="I41" i="94"/>
  <c r="I40" i="82" s="1"/>
  <c r="H9" i="91" l="1"/>
  <c r="H8" i="91" s="1"/>
  <c r="I32" i="89"/>
  <c r="H18" i="87"/>
  <c r="I105" i="94"/>
  <c r="I38" i="89" s="1"/>
  <c r="H21" i="87" s="1"/>
  <c r="H20" i="87" s="1"/>
  <c r="H19" i="87" s="1"/>
  <c r="I39" i="89"/>
  <c r="I79" i="89"/>
  <c r="I189" i="94"/>
  <c r="H43" i="87"/>
  <c r="I96" i="89"/>
  <c r="I206" i="94"/>
  <c r="H46" i="87"/>
  <c r="I171" i="89"/>
  <c r="H79" i="87"/>
  <c r="I306" i="94"/>
  <c r="I159" i="89"/>
  <c r="I135" i="89"/>
  <c r="I271" i="94"/>
  <c r="H69" i="87"/>
  <c r="I279" i="94"/>
  <c r="I130" i="89"/>
  <c r="I51" i="94"/>
  <c r="I54" i="82"/>
  <c r="I251" i="94"/>
  <c r="H59" i="87"/>
  <c r="I120" i="89"/>
  <c r="I82" i="94"/>
  <c r="I21" i="89"/>
  <c r="I289" i="94"/>
  <c r="I144" i="89" s="1"/>
  <c r="I145" i="89"/>
  <c r="I115" i="89"/>
  <c r="I244" i="94"/>
  <c r="I103" i="94"/>
  <c r="I37" i="89"/>
  <c r="I91" i="94"/>
  <c r="I30" i="89"/>
  <c r="H16" i="87"/>
  <c r="I335" i="94"/>
  <c r="I185" i="89"/>
  <c r="I210" i="94"/>
  <c r="I100" i="89"/>
  <c r="I70" i="89"/>
  <c r="I142" i="94"/>
  <c r="I287" i="94"/>
  <c r="I288" i="94"/>
  <c r="I13" i="94"/>
  <c r="A175" i="89"/>
  <c r="B175" i="89"/>
  <c r="C175" i="89"/>
  <c r="D175" i="89"/>
  <c r="E175" i="89"/>
  <c r="F175" i="89"/>
  <c r="G175" i="89"/>
  <c r="A176" i="89"/>
  <c r="B176" i="89"/>
  <c r="C176" i="89"/>
  <c r="D176" i="89"/>
  <c r="E176" i="89"/>
  <c r="F176" i="89"/>
  <c r="G176" i="89"/>
  <c r="A177" i="89"/>
  <c r="B177" i="89"/>
  <c r="C177" i="89"/>
  <c r="D177" i="89"/>
  <c r="E177" i="89"/>
  <c r="F177" i="89"/>
  <c r="G177" i="89"/>
  <c r="A178" i="89"/>
  <c r="B178" i="89"/>
  <c r="C178" i="89"/>
  <c r="D178" i="89"/>
  <c r="E178" i="89"/>
  <c r="F178" i="89"/>
  <c r="G178" i="89"/>
  <c r="H178" i="89"/>
  <c r="A171" i="89"/>
  <c r="B171" i="89"/>
  <c r="C171" i="89"/>
  <c r="D171" i="89"/>
  <c r="E171" i="89"/>
  <c r="F171" i="89"/>
  <c r="G171" i="89"/>
  <c r="A172" i="89"/>
  <c r="B172" i="89"/>
  <c r="C172" i="89"/>
  <c r="D172" i="89"/>
  <c r="E172" i="89"/>
  <c r="F172" i="89"/>
  <c r="G172" i="89"/>
  <c r="A173" i="89"/>
  <c r="B173" i="89"/>
  <c r="C173" i="89"/>
  <c r="D173" i="89"/>
  <c r="E173" i="89"/>
  <c r="F173" i="89"/>
  <c r="G173" i="89"/>
  <c r="A174" i="89"/>
  <c r="B174" i="89"/>
  <c r="C174" i="89"/>
  <c r="D174" i="89"/>
  <c r="E174" i="89"/>
  <c r="F174" i="89"/>
  <c r="G174" i="89"/>
  <c r="A118" i="89"/>
  <c r="B118" i="89"/>
  <c r="C118" i="89"/>
  <c r="D118" i="89"/>
  <c r="E118" i="89"/>
  <c r="F118" i="89"/>
  <c r="G118" i="89"/>
  <c r="H118" i="89"/>
  <c r="A78" i="89"/>
  <c r="B78" i="89"/>
  <c r="C78" i="89"/>
  <c r="D78" i="89"/>
  <c r="E78" i="89"/>
  <c r="F78" i="89"/>
  <c r="G78" i="89"/>
  <c r="A79" i="89"/>
  <c r="B79" i="89"/>
  <c r="C79" i="89"/>
  <c r="D79" i="89"/>
  <c r="E79" i="89"/>
  <c r="F79" i="89"/>
  <c r="G79" i="89"/>
  <c r="A80" i="89"/>
  <c r="B80" i="89"/>
  <c r="C80" i="89"/>
  <c r="D80" i="89"/>
  <c r="E80" i="89"/>
  <c r="F80" i="89"/>
  <c r="G80" i="89"/>
  <c r="A81" i="89"/>
  <c r="B81" i="89"/>
  <c r="C81" i="89"/>
  <c r="D81" i="89"/>
  <c r="E81" i="89"/>
  <c r="F81" i="89"/>
  <c r="G81" i="89"/>
  <c r="H81" i="89"/>
  <c r="A77" i="89"/>
  <c r="B77" i="89"/>
  <c r="C77" i="89"/>
  <c r="D77" i="89"/>
  <c r="E77" i="89"/>
  <c r="F77" i="89"/>
  <c r="G77" i="89"/>
  <c r="B79" i="87"/>
  <c r="C79" i="87"/>
  <c r="D79" i="87"/>
  <c r="E79" i="87"/>
  <c r="B80" i="87"/>
  <c r="C80" i="87"/>
  <c r="D80" i="87"/>
  <c r="E80" i="87"/>
  <c r="B81" i="87"/>
  <c r="C81" i="87"/>
  <c r="D81" i="87"/>
  <c r="E81" i="87"/>
  <c r="F81" i="87"/>
  <c r="A80" i="87"/>
  <c r="A81" i="87"/>
  <c r="A79" i="87"/>
  <c r="A42" i="87"/>
  <c r="B42" i="87"/>
  <c r="C42" i="87"/>
  <c r="D42" i="87"/>
  <c r="E42" i="87"/>
  <c r="A43" i="87"/>
  <c r="B43" i="87"/>
  <c r="C43" i="87"/>
  <c r="D43" i="87"/>
  <c r="E43" i="87"/>
  <c r="F43" i="87"/>
  <c r="B41" i="87"/>
  <c r="C41" i="87"/>
  <c r="D41" i="87"/>
  <c r="E41" i="87"/>
  <c r="A41" i="87"/>
  <c r="H119" i="94"/>
  <c r="H328" i="94"/>
  <c r="H177" i="89" s="1"/>
  <c r="H326" i="94"/>
  <c r="H325" i="94" s="1"/>
  <c r="H174" i="89" s="1"/>
  <c r="H246" i="94"/>
  <c r="H338" i="94"/>
  <c r="H311" i="94"/>
  <c r="H291" i="94"/>
  <c r="H293" i="94" s="1"/>
  <c r="H141" i="94"/>
  <c r="H108" i="94"/>
  <c r="I243" i="94" l="1"/>
  <c r="I114" i="89"/>
  <c r="H57" i="87"/>
  <c r="H58" i="87"/>
  <c r="I119" i="89"/>
  <c r="I278" i="94"/>
  <c r="H66" i="87"/>
  <c r="I129" i="89"/>
  <c r="I188" i="94"/>
  <c r="I78" i="89"/>
  <c r="H42" i="87"/>
  <c r="I143" i="89"/>
  <c r="H75" i="87"/>
  <c r="H15" i="87"/>
  <c r="I29" i="89"/>
  <c r="E11" i="83"/>
  <c r="I81" i="94"/>
  <c r="I20" i="89"/>
  <c r="I305" i="94"/>
  <c r="I158" i="89"/>
  <c r="H78" i="87"/>
  <c r="I205" i="94"/>
  <c r="I95" i="89"/>
  <c r="I142" i="89"/>
  <c r="H74" i="87"/>
  <c r="I184" i="89"/>
  <c r="I334" i="94"/>
  <c r="I50" i="94"/>
  <c r="I47" i="82" s="1"/>
  <c r="I48" i="82"/>
  <c r="I270" i="94"/>
  <c r="I134" i="89"/>
  <c r="E23" i="83"/>
  <c r="H68" i="87"/>
  <c r="I12" i="94"/>
  <c r="I11" i="82"/>
  <c r="E12" i="83"/>
  <c r="I36" i="89"/>
  <c r="H47" i="87"/>
  <c r="I99" i="89"/>
  <c r="I69" i="89"/>
  <c r="I137" i="94"/>
  <c r="H176" i="89"/>
  <c r="H175" i="89"/>
  <c r="H324" i="94"/>
  <c r="I333" i="94" l="1"/>
  <c r="H86" i="87"/>
  <c r="I183" i="89"/>
  <c r="E22" i="83"/>
  <c r="H67" i="87"/>
  <c r="I133" i="89"/>
  <c r="I94" i="89"/>
  <c r="I194" i="94"/>
  <c r="I277" i="94"/>
  <c r="I128" i="89"/>
  <c r="H65" i="87"/>
  <c r="I11" i="94"/>
  <c r="I10" i="82"/>
  <c r="I304" i="94"/>
  <c r="H77" i="87"/>
  <c r="I157" i="89"/>
  <c r="I80" i="94"/>
  <c r="I19" i="89"/>
  <c r="H14" i="87" s="1"/>
  <c r="H41" i="87"/>
  <c r="I77" i="89"/>
  <c r="I174" i="94"/>
  <c r="H56" i="87"/>
  <c r="I113" i="89"/>
  <c r="I234" i="94"/>
  <c r="I136" i="94"/>
  <c r="I64" i="89"/>
  <c r="H323" i="94"/>
  <c r="H173" i="89"/>
  <c r="G81" i="87"/>
  <c r="H53" i="87" l="1"/>
  <c r="E19" i="83"/>
  <c r="I104" i="89"/>
  <c r="I9" i="82"/>
  <c r="I71" i="94"/>
  <c r="H45" i="87"/>
  <c r="I83" i="89"/>
  <c r="I193" i="94"/>
  <c r="I156" i="89"/>
  <c r="H76" i="87"/>
  <c r="I286" i="94"/>
  <c r="E17" i="83"/>
  <c r="I76" i="89"/>
  <c r="H40" i="87"/>
  <c r="I173" i="94"/>
  <c r="I79" i="94"/>
  <c r="I18" i="89"/>
  <c r="H13" i="87" s="1"/>
  <c r="I276" i="94"/>
  <c r="I127" i="89"/>
  <c r="H64" i="87"/>
  <c r="I332" i="94"/>
  <c r="I182" i="89"/>
  <c r="H85" i="87"/>
  <c r="I135" i="94"/>
  <c r="I63" i="89"/>
  <c r="H27" i="87"/>
  <c r="H322" i="94"/>
  <c r="H172" i="89"/>
  <c r="G80" i="87"/>
  <c r="H110" i="94"/>
  <c r="H86" i="94"/>
  <c r="H61" i="82"/>
  <c r="D60" i="87"/>
  <c r="E60" i="87"/>
  <c r="F60" i="87"/>
  <c r="D61" i="87"/>
  <c r="E61" i="87"/>
  <c r="F61" i="87"/>
  <c r="C61" i="87"/>
  <c r="C60" i="87"/>
  <c r="A61" i="87"/>
  <c r="A60" i="87"/>
  <c r="A140" i="89"/>
  <c r="B140" i="89"/>
  <c r="C140" i="89"/>
  <c r="D140" i="89"/>
  <c r="E140" i="89"/>
  <c r="F140" i="89"/>
  <c r="G140" i="89"/>
  <c r="A11" i="83"/>
  <c r="I17" i="89" l="1"/>
  <c r="H12" i="87" s="1"/>
  <c r="E10" i="83"/>
  <c r="I78" i="94"/>
  <c r="H44" i="87"/>
  <c r="I82" i="89"/>
  <c r="E18" i="83"/>
  <c r="E16" i="83"/>
  <c r="I75" i="89"/>
  <c r="H39" i="87"/>
  <c r="I285" i="94"/>
  <c r="I141" i="89"/>
  <c r="H73" i="87"/>
  <c r="I275" i="94"/>
  <c r="I126" i="89"/>
  <c r="H63" i="87"/>
  <c r="E21" i="83"/>
  <c r="I331" i="94"/>
  <c r="H84" i="87"/>
  <c r="I181" i="89"/>
  <c r="I5" i="94"/>
  <c r="I66" i="82"/>
  <c r="I134" i="94"/>
  <c r="I62" i="89"/>
  <c r="I61" i="89"/>
  <c r="H26" i="87"/>
  <c r="H100" i="94"/>
  <c r="H171" i="89"/>
  <c r="G79" i="87"/>
  <c r="H187" i="94"/>
  <c r="A78" i="87"/>
  <c r="B78" i="87"/>
  <c r="C78" i="87"/>
  <c r="D78" i="87"/>
  <c r="E78" i="87"/>
  <c r="F78" i="87"/>
  <c r="B48" i="87"/>
  <c r="C48" i="87"/>
  <c r="D48" i="87"/>
  <c r="E48" i="87"/>
  <c r="F48" i="87"/>
  <c r="B49" i="87"/>
  <c r="C49" i="87"/>
  <c r="D49" i="87"/>
  <c r="E49" i="87"/>
  <c r="F49" i="87"/>
  <c r="B50" i="87"/>
  <c r="C50" i="87"/>
  <c r="D50" i="87"/>
  <c r="E50" i="87"/>
  <c r="F50" i="87"/>
  <c r="A49" i="87"/>
  <c r="A50" i="87"/>
  <c r="A48" i="87"/>
  <c r="H221" i="94"/>
  <c r="H214" i="94"/>
  <c r="H212" i="94" s="1"/>
  <c r="A55" i="82"/>
  <c r="B55" i="82"/>
  <c r="A56" i="82"/>
  <c r="B56" i="82"/>
  <c r="H56" i="82"/>
  <c r="H58" i="94"/>
  <c r="H55" i="82" s="1"/>
  <c r="A103" i="89"/>
  <c r="B103" i="89"/>
  <c r="C103" i="89"/>
  <c r="D103" i="89"/>
  <c r="E103" i="89"/>
  <c r="F103" i="89"/>
  <c r="G103" i="89"/>
  <c r="A28" i="89"/>
  <c r="B28" i="89"/>
  <c r="C28" i="89"/>
  <c r="D28" i="89"/>
  <c r="E28" i="89"/>
  <c r="F28" i="89"/>
  <c r="G28" i="89"/>
  <c r="H28" i="89"/>
  <c r="H87" i="94"/>
  <c r="H25" i="89" s="1"/>
  <c r="C52" i="87"/>
  <c r="D52" i="87"/>
  <c r="E52" i="87"/>
  <c r="F52" i="87"/>
  <c r="D51" i="87"/>
  <c r="E51" i="87"/>
  <c r="F51" i="87"/>
  <c r="C51" i="87"/>
  <c r="A52" i="87"/>
  <c r="A51" i="87"/>
  <c r="C33" i="87"/>
  <c r="D33" i="87"/>
  <c r="E33" i="87"/>
  <c r="F33" i="87"/>
  <c r="D32" i="87"/>
  <c r="E32" i="87"/>
  <c r="F32" i="87"/>
  <c r="C32" i="87"/>
  <c r="A33" i="87"/>
  <c r="A32" i="87"/>
  <c r="H232" i="94"/>
  <c r="A52" i="82"/>
  <c r="B52" i="82"/>
  <c r="A53" i="82"/>
  <c r="B53" i="82"/>
  <c r="H53" i="82"/>
  <c r="H55" i="94"/>
  <c r="H52" i="82" s="1"/>
  <c r="A57" i="82"/>
  <c r="B57" i="82"/>
  <c r="A58" i="82"/>
  <c r="B58" i="82"/>
  <c r="H58" i="82"/>
  <c r="A34" i="82"/>
  <c r="B34" i="82"/>
  <c r="A35" i="82"/>
  <c r="B35" i="82"/>
  <c r="H35" i="82"/>
  <c r="A17" i="82"/>
  <c r="B17" i="82"/>
  <c r="H17" i="82"/>
  <c r="F36" i="87"/>
  <c r="A36" i="87"/>
  <c r="B36" i="87"/>
  <c r="C36" i="87"/>
  <c r="D36" i="87"/>
  <c r="E36" i="87"/>
  <c r="B35" i="87"/>
  <c r="C35" i="87"/>
  <c r="D35" i="87"/>
  <c r="E35" i="87"/>
  <c r="A35" i="87"/>
  <c r="A31" i="87"/>
  <c r="C31" i="87"/>
  <c r="D31" i="87"/>
  <c r="E31" i="87"/>
  <c r="F31" i="87"/>
  <c r="A28" i="87"/>
  <c r="C28" i="87"/>
  <c r="D28" i="87"/>
  <c r="A29" i="87"/>
  <c r="C29" i="87"/>
  <c r="D29" i="87"/>
  <c r="E29" i="87"/>
  <c r="A30" i="87"/>
  <c r="C30" i="87"/>
  <c r="D30" i="87"/>
  <c r="E30" i="87"/>
  <c r="A189" i="89"/>
  <c r="B189" i="89"/>
  <c r="C189" i="89"/>
  <c r="D189" i="89"/>
  <c r="E189" i="89"/>
  <c r="F189" i="89"/>
  <c r="G189" i="89"/>
  <c r="H189" i="89"/>
  <c r="H346" i="94"/>
  <c r="H194" i="89" s="1"/>
  <c r="H249" i="94"/>
  <c r="H158" i="94"/>
  <c r="H157" i="94" s="1"/>
  <c r="H156" i="94" s="1"/>
  <c r="H155" i="94" s="1"/>
  <c r="H153" i="94"/>
  <c r="H152" i="94" s="1"/>
  <c r="H151" i="94" s="1"/>
  <c r="H150" i="94" s="1"/>
  <c r="H149" i="94" s="1"/>
  <c r="G29" i="87" s="1"/>
  <c r="H52" i="89"/>
  <c r="H125" i="94"/>
  <c r="H62" i="94"/>
  <c r="H34" i="94"/>
  <c r="H34" i="82"/>
  <c r="H17" i="94"/>
  <c r="H262" i="94"/>
  <c r="H264" i="94"/>
  <c r="H268" i="94"/>
  <c r="H267" i="94" s="1"/>
  <c r="H166" i="94"/>
  <c r="H165" i="94" s="1"/>
  <c r="H30" i="94"/>
  <c r="H29" i="94" s="1"/>
  <c r="H28" i="94" s="1"/>
  <c r="H45" i="94"/>
  <c r="H44" i="94" s="1"/>
  <c r="H67" i="94"/>
  <c r="H69" i="94"/>
  <c r="C11" i="91"/>
  <c r="H254" i="94"/>
  <c r="I369" i="94"/>
  <c r="I368" i="94"/>
  <c r="H301" i="94"/>
  <c r="H154" i="89" s="1"/>
  <c r="D58" i="87"/>
  <c r="E58" i="87"/>
  <c r="D59" i="87"/>
  <c r="E59" i="87"/>
  <c r="F59" i="87"/>
  <c r="C59" i="87"/>
  <c r="C58" i="87"/>
  <c r="A58" i="87"/>
  <c r="H257" i="94"/>
  <c r="H245" i="94"/>
  <c r="H208" i="94"/>
  <c r="H207" i="94" s="1"/>
  <c r="H215" i="94"/>
  <c r="H220" i="94"/>
  <c r="H219" i="94" s="1"/>
  <c r="H191" i="94"/>
  <c r="H182" i="94"/>
  <c r="H353" i="94"/>
  <c r="H352" i="94" s="1"/>
  <c r="H351" i="94" s="1"/>
  <c r="H350" i="94" s="1"/>
  <c r="H349" i="94" s="1"/>
  <c r="A38" i="87"/>
  <c r="C38" i="87"/>
  <c r="D38" i="87"/>
  <c r="E38" i="87"/>
  <c r="F38" i="87"/>
  <c r="D37" i="87"/>
  <c r="E37" i="87"/>
  <c r="F37" i="87"/>
  <c r="C37" i="87"/>
  <c r="A37" i="87"/>
  <c r="D34" i="87"/>
  <c r="C34" i="87"/>
  <c r="A34" i="87"/>
  <c r="C23" i="83"/>
  <c r="B23" i="83"/>
  <c r="B22" i="83"/>
  <c r="A23" i="83"/>
  <c r="A22" i="83"/>
  <c r="A14" i="82"/>
  <c r="B14" i="82"/>
  <c r="H14" i="82"/>
  <c r="A13" i="82"/>
  <c r="B13" i="82"/>
  <c r="H13" i="82"/>
  <c r="H367" i="94"/>
  <c r="H370" i="94" s="1"/>
  <c r="H364" i="94"/>
  <c r="H70" i="89"/>
  <c r="H138" i="94"/>
  <c r="H65" i="89" s="1"/>
  <c r="A136" i="89"/>
  <c r="B136" i="89"/>
  <c r="C136" i="89"/>
  <c r="D136" i="89"/>
  <c r="E136" i="89"/>
  <c r="F136" i="89"/>
  <c r="H273" i="94"/>
  <c r="H136" i="89" s="1"/>
  <c r="A137" i="89"/>
  <c r="B137" i="89"/>
  <c r="C137" i="89"/>
  <c r="D137" i="89"/>
  <c r="E137" i="89"/>
  <c r="F137" i="89"/>
  <c r="G137" i="89"/>
  <c r="H137" i="89"/>
  <c r="D135" i="89"/>
  <c r="E135" i="89"/>
  <c r="D134" i="89"/>
  <c r="A134" i="89"/>
  <c r="B134" i="89"/>
  <c r="B72" i="87" s="1"/>
  <c r="C134" i="89"/>
  <c r="A135" i="89"/>
  <c r="B135" i="89"/>
  <c r="B73" i="87" s="1"/>
  <c r="C135" i="89"/>
  <c r="F70" i="87"/>
  <c r="A70" i="87"/>
  <c r="C70" i="87"/>
  <c r="D70" i="87"/>
  <c r="E70" i="87"/>
  <c r="E69" i="87"/>
  <c r="A69" i="87"/>
  <c r="C69" i="87"/>
  <c r="D69" i="87"/>
  <c r="D68" i="87"/>
  <c r="C68" i="87"/>
  <c r="A68" i="87"/>
  <c r="H83" i="94"/>
  <c r="H39" i="94"/>
  <c r="H21" i="94"/>
  <c r="H23" i="94"/>
  <c r="H26" i="94"/>
  <c r="H42" i="94"/>
  <c r="H48" i="94"/>
  <c r="H47" i="94" s="1"/>
  <c r="H44" i="82" s="1"/>
  <c r="H60" i="94"/>
  <c r="H57" i="94" s="1"/>
  <c r="H65" i="94"/>
  <c r="H95" i="94"/>
  <c r="H93" i="94" s="1"/>
  <c r="H131" i="94"/>
  <c r="H130" i="94" s="1"/>
  <c r="H129" i="94" s="1"/>
  <c r="H128" i="94" s="1"/>
  <c r="H127" i="94" s="1"/>
  <c r="H71" i="89"/>
  <c r="H145" i="94"/>
  <c r="H72" i="89" s="1"/>
  <c r="H179" i="94"/>
  <c r="H178" i="94" s="1"/>
  <c r="H186" i="94"/>
  <c r="H185" i="94" s="1"/>
  <c r="H184" i="94" s="1"/>
  <c r="H228" i="94"/>
  <c r="H229" i="94"/>
  <c r="H238" i="94"/>
  <c r="H241" i="94"/>
  <c r="H171" i="94"/>
  <c r="H281" i="94"/>
  <c r="H132" i="89"/>
  <c r="D125" i="89"/>
  <c r="E125" i="89"/>
  <c r="F125" i="89"/>
  <c r="G125" i="89"/>
  <c r="D126" i="89"/>
  <c r="E126" i="89"/>
  <c r="F126" i="89"/>
  <c r="G126" i="89"/>
  <c r="D127" i="89"/>
  <c r="E127" i="89"/>
  <c r="F127" i="89"/>
  <c r="G127" i="89"/>
  <c r="D128" i="89"/>
  <c r="E128" i="89"/>
  <c r="F128" i="89"/>
  <c r="G128" i="89"/>
  <c r="D129" i="89"/>
  <c r="E129" i="89"/>
  <c r="F129" i="89"/>
  <c r="G129" i="89"/>
  <c r="D130" i="89"/>
  <c r="E130" i="89"/>
  <c r="F130" i="89"/>
  <c r="G130" i="89"/>
  <c r="D131" i="89"/>
  <c r="E131" i="89"/>
  <c r="F131" i="89"/>
  <c r="G131" i="89"/>
  <c r="D132" i="89"/>
  <c r="E132" i="89"/>
  <c r="F132" i="89"/>
  <c r="G132" i="89"/>
  <c r="C126" i="89"/>
  <c r="C127" i="89"/>
  <c r="C128" i="89"/>
  <c r="C129" i="89"/>
  <c r="C130" i="89"/>
  <c r="C131" i="89"/>
  <c r="C132" i="89"/>
  <c r="C125" i="89"/>
  <c r="B125" i="89"/>
  <c r="B126" i="89"/>
  <c r="B127" i="89"/>
  <c r="B128" i="89"/>
  <c r="B129" i="89"/>
  <c r="B130" i="89"/>
  <c r="B131" i="89"/>
  <c r="B132" i="89"/>
  <c r="A132" i="89"/>
  <c r="A129" i="89"/>
  <c r="A130" i="89"/>
  <c r="A131" i="89"/>
  <c r="A126" i="89"/>
  <c r="A127" i="89"/>
  <c r="A128" i="89"/>
  <c r="A125" i="89"/>
  <c r="H67" i="89"/>
  <c r="H68" i="89"/>
  <c r="H73" i="89"/>
  <c r="C69" i="89"/>
  <c r="D69" i="89"/>
  <c r="E69" i="89"/>
  <c r="F69" i="89"/>
  <c r="G69" i="89"/>
  <c r="C70" i="89"/>
  <c r="D70" i="89"/>
  <c r="E70" i="89"/>
  <c r="F70" i="89"/>
  <c r="G70" i="89"/>
  <c r="C71" i="89"/>
  <c r="D71" i="89"/>
  <c r="E71" i="89"/>
  <c r="F71" i="89"/>
  <c r="G71" i="89"/>
  <c r="C72" i="89"/>
  <c r="D72" i="89"/>
  <c r="E72" i="89"/>
  <c r="F72" i="89"/>
  <c r="G72" i="89"/>
  <c r="C73" i="89"/>
  <c r="D73" i="89"/>
  <c r="E73" i="89"/>
  <c r="F73" i="89"/>
  <c r="G73" i="89"/>
  <c r="C74" i="89"/>
  <c r="D74" i="89"/>
  <c r="E74" i="89"/>
  <c r="F74" i="89"/>
  <c r="G74" i="89"/>
  <c r="C66" i="89"/>
  <c r="D66" i="89"/>
  <c r="E66" i="89"/>
  <c r="F66" i="89"/>
  <c r="G66" i="89"/>
  <c r="C67" i="89"/>
  <c r="D67" i="89"/>
  <c r="E67" i="89"/>
  <c r="F67" i="89"/>
  <c r="G67" i="89"/>
  <c r="C68" i="89"/>
  <c r="D68" i="89"/>
  <c r="E68" i="89"/>
  <c r="F68" i="89"/>
  <c r="G68" i="89"/>
  <c r="C63" i="89"/>
  <c r="D63" i="89"/>
  <c r="E63" i="89"/>
  <c r="F63" i="89"/>
  <c r="G63" i="89"/>
  <c r="C64" i="89"/>
  <c r="D64" i="89"/>
  <c r="E64" i="89"/>
  <c r="F64" i="89"/>
  <c r="G64" i="89"/>
  <c r="C65" i="89"/>
  <c r="D65" i="89"/>
  <c r="E65" i="89"/>
  <c r="F65" i="89"/>
  <c r="G65" i="89"/>
  <c r="D62" i="89"/>
  <c r="E62" i="89"/>
  <c r="F62" i="89"/>
  <c r="G62" i="89"/>
  <c r="C62" i="89"/>
  <c r="C61" i="89"/>
  <c r="D61" i="89"/>
  <c r="E61" i="89"/>
  <c r="F61" i="89"/>
  <c r="G61" i="89"/>
  <c r="A64" i="89"/>
  <c r="B64" i="89"/>
  <c r="A63" i="89"/>
  <c r="A62" i="89"/>
  <c r="B63" i="89"/>
  <c r="A65" i="89"/>
  <c r="B65" i="89"/>
  <c r="A61" i="89"/>
  <c r="B61" i="89"/>
  <c r="B62" i="89"/>
  <c r="A64" i="87"/>
  <c r="A65" i="87"/>
  <c r="A66" i="87"/>
  <c r="C63" i="87"/>
  <c r="D63" i="87"/>
  <c r="C64" i="87"/>
  <c r="D64" i="87"/>
  <c r="E64" i="87"/>
  <c r="C65" i="87"/>
  <c r="D65" i="87"/>
  <c r="E65" i="87"/>
  <c r="C66" i="87"/>
  <c r="D66" i="87"/>
  <c r="E66" i="87"/>
  <c r="F66" i="87"/>
  <c r="C62" i="87"/>
  <c r="A63" i="87"/>
  <c r="A62" i="87"/>
  <c r="D47" i="87"/>
  <c r="E47" i="87"/>
  <c r="F47" i="87"/>
  <c r="C47" i="87"/>
  <c r="A47" i="87"/>
  <c r="D46" i="87"/>
  <c r="E46" i="87"/>
  <c r="F46" i="87"/>
  <c r="C46" i="87"/>
  <c r="A46" i="87"/>
  <c r="A27" i="87"/>
  <c r="F27" i="87"/>
  <c r="C27" i="87"/>
  <c r="D27" i="87"/>
  <c r="E27" i="87"/>
  <c r="E26" i="87"/>
  <c r="C26" i="87"/>
  <c r="D26" i="87"/>
  <c r="A26" i="87"/>
  <c r="F23" i="87"/>
  <c r="E23" i="87"/>
  <c r="B21" i="83"/>
  <c r="C21" i="83"/>
  <c r="B20" i="83"/>
  <c r="A21" i="83"/>
  <c r="A20" i="83"/>
  <c r="A12" i="82"/>
  <c r="B12" i="82"/>
  <c r="A252" i="94"/>
  <c r="A59" i="87" s="1"/>
  <c r="H96" i="94"/>
  <c r="H34" i="89" s="1"/>
  <c r="G17" i="87" s="1"/>
  <c r="H53" i="94"/>
  <c r="H50" i="82" s="1"/>
  <c r="H203" i="94"/>
  <c r="H202" i="94" s="1"/>
  <c r="A27" i="83"/>
  <c r="A26" i="83"/>
  <c r="A40" i="87"/>
  <c r="C40" i="87"/>
  <c r="D40" i="87"/>
  <c r="C39" i="87"/>
  <c r="A39" i="87"/>
  <c r="B74" i="89"/>
  <c r="A25" i="87"/>
  <c r="B70" i="89"/>
  <c r="B25" i="87" s="1"/>
  <c r="C25" i="87"/>
  <c r="D25" i="87"/>
  <c r="B71" i="89"/>
  <c r="B72" i="89"/>
  <c r="B73" i="89"/>
  <c r="C24" i="87"/>
  <c r="A24" i="87"/>
  <c r="A59" i="89"/>
  <c r="B59" i="89"/>
  <c r="C59" i="89"/>
  <c r="D59" i="89"/>
  <c r="E59" i="89"/>
  <c r="F59" i="89"/>
  <c r="G59" i="89"/>
  <c r="A60" i="89"/>
  <c r="B60" i="89"/>
  <c r="C60" i="89"/>
  <c r="D60" i="89"/>
  <c r="E60" i="89"/>
  <c r="F60" i="89"/>
  <c r="G60" i="89"/>
  <c r="A66" i="89"/>
  <c r="B66" i="89"/>
  <c r="A67" i="89"/>
  <c r="B67" i="89"/>
  <c r="A68" i="89"/>
  <c r="B68" i="89"/>
  <c r="A69" i="89"/>
  <c r="B69" i="89"/>
  <c r="B24" i="87" s="1"/>
  <c r="A70" i="89"/>
  <c r="A71" i="89"/>
  <c r="A72" i="89"/>
  <c r="A73" i="89"/>
  <c r="A74" i="89"/>
  <c r="A75" i="89"/>
  <c r="B75" i="89"/>
  <c r="C75" i="89"/>
  <c r="D75" i="89"/>
  <c r="E75" i="89"/>
  <c r="F75" i="89"/>
  <c r="G75" i="89"/>
  <c r="A76" i="89"/>
  <c r="B76" i="89"/>
  <c r="C76" i="89"/>
  <c r="D76" i="89"/>
  <c r="E76" i="89"/>
  <c r="F76" i="89"/>
  <c r="G76" i="89"/>
  <c r="B44" i="87"/>
  <c r="B45" i="87"/>
  <c r="A82" i="89"/>
  <c r="B82" i="89"/>
  <c r="C82" i="89"/>
  <c r="D82" i="89"/>
  <c r="E82" i="89"/>
  <c r="F82" i="89"/>
  <c r="G82" i="89"/>
  <c r="A83" i="89"/>
  <c r="B83" i="89"/>
  <c r="C83" i="89"/>
  <c r="D83" i="89"/>
  <c r="E83" i="89"/>
  <c r="F83" i="89"/>
  <c r="G83" i="89"/>
  <c r="A84" i="89"/>
  <c r="B84" i="89"/>
  <c r="C84" i="89"/>
  <c r="D84" i="89"/>
  <c r="E84" i="89"/>
  <c r="F84" i="89"/>
  <c r="G84" i="89"/>
  <c r="H84" i="89"/>
  <c r="A85" i="89"/>
  <c r="B85" i="89"/>
  <c r="C85" i="89"/>
  <c r="D85" i="89"/>
  <c r="E85" i="89"/>
  <c r="F85" i="89"/>
  <c r="G85" i="89"/>
  <c r="A86" i="89"/>
  <c r="B86" i="89"/>
  <c r="C86" i="89"/>
  <c r="D86" i="89"/>
  <c r="E86" i="89"/>
  <c r="F86" i="89"/>
  <c r="G86" i="89"/>
  <c r="A87" i="89"/>
  <c r="B87" i="89"/>
  <c r="C87" i="89"/>
  <c r="D87" i="89"/>
  <c r="E87" i="89"/>
  <c r="F87" i="89"/>
  <c r="G87" i="89"/>
  <c r="A88" i="89"/>
  <c r="B88" i="89"/>
  <c r="C88" i="89"/>
  <c r="D88" i="89"/>
  <c r="E88" i="89"/>
  <c r="F88" i="89"/>
  <c r="G88" i="89"/>
  <c r="H88" i="89"/>
  <c r="A89" i="89"/>
  <c r="B89" i="89"/>
  <c r="C89" i="89"/>
  <c r="D89" i="89"/>
  <c r="E89" i="89"/>
  <c r="F89" i="89"/>
  <c r="G89" i="89"/>
  <c r="A90" i="89"/>
  <c r="B90" i="89"/>
  <c r="C90" i="89"/>
  <c r="D90" i="89"/>
  <c r="E90" i="89"/>
  <c r="F90" i="89"/>
  <c r="G90" i="89"/>
  <c r="A91" i="89"/>
  <c r="B91" i="89"/>
  <c r="C91" i="89"/>
  <c r="D91" i="89"/>
  <c r="E91" i="89"/>
  <c r="F91" i="89"/>
  <c r="G91" i="89"/>
  <c r="A92" i="89"/>
  <c r="B92" i="89"/>
  <c r="C92" i="89"/>
  <c r="D92" i="89"/>
  <c r="E92" i="89"/>
  <c r="F92" i="89"/>
  <c r="G92" i="89"/>
  <c r="A93" i="89"/>
  <c r="B93" i="89"/>
  <c r="C93" i="89"/>
  <c r="D93" i="89"/>
  <c r="E93" i="89"/>
  <c r="F93" i="89"/>
  <c r="G93" i="89"/>
  <c r="H93" i="89"/>
  <c r="A94" i="89"/>
  <c r="B94" i="89"/>
  <c r="C94" i="89"/>
  <c r="D94" i="89"/>
  <c r="E94" i="89"/>
  <c r="F94" i="89"/>
  <c r="G94" i="89"/>
  <c r="A95" i="89"/>
  <c r="B95" i="89"/>
  <c r="C95" i="89"/>
  <c r="D95" i="89"/>
  <c r="E95" i="89"/>
  <c r="F95" i="89"/>
  <c r="G95" i="89"/>
  <c r="A96" i="89"/>
  <c r="B96" i="89"/>
  <c r="C96" i="89"/>
  <c r="D96" i="89"/>
  <c r="E96" i="89"/>
  <c r="F96" i="89"/>
  <c r="G96" i="89"/>
  <c r="A97" i="89"/>
  <c r="B97" i="89"/>
  <c r="C97" i="89"/>
  <c r="D97" i="89"/>
  <c r="E97" i="89"/>
  <c r="F97" i="89"/>
  <c r="G97" i="89"/>
  <c r="A98" i="89"/>
  <c r="B98" i="89"/>
  <c r="C98" i="89"/>
  <c r="D98" i="89"/>
  <c r="E98" i="89"/>
  <c r="F98" i="89"/>
  <c r="G98" i="89"/>
  <c r="H98" i="89"/>
  <c r="A99" i="89"/>
  <c r="B99" i="89"/>
  <c r="C99" i="89"/>
  <c r="D99" i="89"/>
  <c r="E99" i="89"/>
  <c r="F99" i="89"/>
  <c r="G99" i="89"/>
  <c r="A100" i="89"/>
  <c r="B100" i="89"/>
  <c r="C100" i="89"/>
  <c r="D100" i="89"/>
  <c r="E100" i="89"/>
  <c r="F100" i="89"/>
  <c r="G100" i="89"/>
  <c r="A101" i="89"/>
  <c r="B101" i="89"/>
  <c r="C101" i="89"/>
  <c r="D101" i="89"/>
  <c r="E101" i="89"/>
  <c r="F101" i="89"/>
  <c r="G101" i="89"/>
  <c r="A102" i="89"/>
  <c r="B102" i="89"/>
  <c r="C102" i="89"/>
  <c r="D102" i="89"/>
  <c r="E102" i="89"/>
  <c r="F102" i="89"/>
  <c r="G102" i="89"/>
  <c r="H102" i="89"/>
  <c r="B53" i="87"/>
  <c r="B54" i="87"/>
  <c r="B55" i="87"/>
  <c r="A104" i="89"/>
  <c r="B104" i="89"/>
  <c r="C104" i="89"/>
  <c r="D104" i="89"/>
  <c r="E104" i="89"/>
  <c r="F104" i="89"/>
  <c r="G104" i="89"/>
  <c r="A105" i="89"/>
  <c r="B105" i="89"/>
  <c r="C105" i="89"/>
  <c r="D105" i="89"/>
  <c r="E105" i="89"/>
  <c r="F105" i="89"/>
  <c r="G105" i="89"/>
  <c r="A106" i="89"/>
  <c r="B106" i="89"/>
  <c r="C106" i="89"/>
  <c r="D106" i="89"/>
  <c r="E106" i="89"/>
  <c r="F106" i="89"/>
  <c r="G106" i="89"/>
  <c r="A107" i="89"/>
  <c r="B107" i="89"/>
  <c r="C107" i="89"/>
  <c r="D107" i="89"/>
  <c r="E107" i="89"/>
  <c r="F107" i="89"/>
  <c r="G107" i="89"/>
  <c r="A108" i="89"/>
  <c r="B108" i="89"/>
  <c r="C108" i="89"/>
  <c r="D108" i="89"/>
  <c r="E108" i="89"/>
  <c r="F108" i="89"/>
  <c r="G108" i="89"/>
  <c r="A109" i="89"/>
  <c r="B109" i="89"/>
  <c r="B56" i="87" s="1"/>
  <c r="C109" i="89"/>
  <c r="D109" i="89"/>
  <c r="E109" i="89"/>
  <c r="F109" i="89"/>
  <c r="G109" i="89"/>
  <c r="H109" i="89"/>
  <c r="A110" i="89"/>
  <c r="B110" i="89"/>
  <c r="B57" i="87" s="1"/>
  <c r="C110" i="89"/>
  <c r="D110" i="89"/>
  <c r="E110" i="89"/>
  <c r="F110" i="89"/>
  <c r="G110" i="89"/>
  <c r="H110" i="89"/>
  <c r="A111" i="89"/>
  <c r="B111" i="89"/>
  <c r="C111" i="89"/>
  <c r="D111" i="89"/>
  <c r="E111" i="89"/>
  <c r="F111" i="89"/>
  <c r="G111" i="89"/>
  <c r="H111" i="89"/>
  <c r="A112" i="89"/>
  <c r="B112" i="89"/>
  <c r="C112" i="89"/>
  <c r="D112" i="89"/>
  <c r="E112" i="89"/>
  <c r="F112" i="89"/>
  <c r="G112" i="89"/>
  <c r="H112" i="89"/>
  <c r="A113" i="89"/>
  <c r="B113" i="89"/>
  <c r="C113" i="89"/>
  <c r="D113" i="89"/>
  <c r="E113" i="89"/>
  <c r="F113" i="89"/>
  <c r="G113" i="89"/>
  <c r="A114" i="89"/>
  <c r="B114" i="89"/>
  <c r="C114" i="89"/>
  <c r="D114" i="89"/>
  <c r="E114" i="89"/>
  <c r="F114" i="89"/>
  <c r="G114" i="89"/>
  <c r="A115" i="89"/>
  <c r="B115" i="89"/>
  <c r="C115" i="89"/>
  <c r="D115" i="89"/>
  <c r="E115" i="89"/>
  <c r="F115" i="89"/>
  <c r="G115" i="89"/>
  <c r="A116" i="89"/>
  <c r="B116" i="89"/>
  <c r="C116" i="89"/>
  <c r="D116" i="89"/>
  <c r="E116" i="89"/>
  <c r="F116" i="89"/>
  <c r="G116" i="89"/>
  <c r="H116" i="89"/>
  <c r="A117" i="89"/>
  <c r="B117" i="89"/>
  <c r="C117" i="89"/>
  <c r="D117" i="89"/>
  <c r="E117" i="89"/>
  <c r="F117" i="89"/>
  <c r="G117" i="89"/>
  <c r="H117" i="89"/>
  <c r="A119" i="89"/>
  <c r="B119" i="89"/>
  <c r="C119" i="89"/>
  <c r="D119" i="89"/>
  <c r="E119" i="89"/>
  <c r="F119" i="89"/>
  <c r="G119" i="89"/>
  <c r="A120" i="89"/>
  <c r="B120" i="89"/>
  <c r="C120" i="89"/>
  <c r="D120" i="89"/>
  <c r="E120" i="89"/>
  <c r="F120" i="89"/>
  <c r="G120" i="89"/>
  <c r="A121" i="89"/>
  <c r="B121" i="89"/>
  <c r="C121" i="89"/>
  <c r="D121" i="89"/>
  <c r="E121" i="89"/>
  <c r="F121" i="89"/>
  <c r="G121" i="89"/>
  <c r="A122" i="89"/>
  <c r="B122" i="89"/>
  <c r="C122" i="89"/>
  <c r="D122" i="89"/>
  <c r="E122" i="89"/>
  <c r="F122" i="89"/>
  <c r="G122" i="89"/>
  <c r="A123" i="89"/>
  <c r="B123" i="89"/>
  <c r="C123" i="89"/>
  <c r="D123" i="89"/>
  <c r="E123" i="89"/>
  <c r="F123" i="89"/>
  <c r="G123" i="89"/>
  <c r="H123" i="89"/>
  <c r="A124" i="89"/>
  <c r="B124" i="89"/>
  <c r="C124" i="89"/>
  <c r="D124" i="89"/>
  <c r="E124" i="89"/>
  <c r="F124" i="89"/>
  <c r="G124" i="89"/>
  <c r="A133" i="89"/>
  <c r="B133" i="89"/>
  <c r="B71" i="87" s="1"/>
  <c r="C133" i="89"/>
  <c r="A138" i="89"/>
  <c r="B138" i="89"/>
  <c r="B75" i="87" s="1"/>
  <c r="C138" i="89"/>
  <c r="D138" i="89"/>
  <c r="E138" i="89"/>
  <c r="F138" i="89"/>
  <c r="G138" i="89"/>
  <c r="A139" i="89"/>
  <c r="B139" i="89"/>
  <c r="C139" i="89"/>
  <c r="D139" i="89"/>
  <c r="E139" i="89"/>
  <c r="F139" i="89"/>
  <c r="G139" i="89"/>
  <c r="A141" i="89"/>
  <c r="B141" i="89"/>
  <c r="C141" i="89"/>
  <c r="D141" i="89"/>
  <c r="E141" i="89"/>
  <c r="F141" i="89"/>
  <c r="G141" i="89"/>
  <c r="A142" i="89"/>
  <c r="B142" i="89"/>
  <c r="C142" i="89"/>
  <c r="D142" i="89"/>
  <c r="E142" i="89"/>
  <c r="F142" i="89"/>
  <c r="G142" i="89"/>
  <c r="A143" i="89"/>
  <c r="B143" i="89"/>
  <c r="C143" i="89"/>
  <c r="D143" i="89"/>
  <c r="E143" i="89"/>
  <c r="F143" i="89"/>
  <c r="G143" i="89"/>
  <c r="A144" i="89"/>
  <c r="B144" i="89"/>
  <c r="C144" i="89"/>
  <c r="D144" i="89"/>
  <c r="E144" i="89"/>
  <c r="F144" i="89"/>
  <c r="G144" i="89"/>
  <c r="A145" i="89"/>
  <c r="B145" i="89"/>
  <c r="C145" i="89"/>
  <c r="D145" i="89"/>
  <c r="E145" i="89"/>
  <c r="F145" i="89"/>
  <c r="G145" i="89"/>
  <c r="A146" i="89"/>
  <c r="B146" i="89"/>
  <c r="C146" i="89"/>
  <c r="D146" i="89"/>
  <c r="E146" i="89"/>
  <c r="F146" i="89"/>
  <c r="G146" i="89"/>
  <c r="H146" i="89"/>
  <c r="A147" i="89"/>
  <c r="B147" i="89"/>
  <c r="C147" i="89"/>
  <c r="D147" i="89"/>
  <c r="E147" i="89"/>
  <c r="F147" i="89"/>
  <c r="G147" i="89"/>
  <c r="A148" i="89"/>
  <c r="B148" i="89"/>
  <c r="C148" i="89"/>
  <c r="D148" i="89"/>
  <c r="E148" i="89"/>
  <c r="F148" i="89"/>
  <c r="G148" i="89"/>
  <c r="A149" i="89"/>
  <c r="B149" i="89"/>
  <c r="C149" i="89"/>
  <c r="D149" i="89"/>
  <c r="E149" i="89"/>
  <c r="F149" i="89"/>
  <c r="G149" i="89"/>
  <c r="H149" i="89"/>
  <c r="A150" i="89"/>
  <c r="B150" i="89"/>
  <c r="C150" i="89"/>
  <c r="D150" i="89"/>
  <c r="E150" i="89"/>
  <c r="F150" i="89"/>
  <c r="G150" i="89"/>
  <c r="H150" i="89"/>
  <c r="A151" i="89"/>
  <c r="B151" i="89"/>
  <c r="C151" i="89"/>
  <c r="D151" i="89"/>
  <c r="E151" i="89"/>
  <c r="F151" i="89"/>
  <c r="G151" i="89"/>
  <c r="H151" i="89"/>
  <c r="A152" i="89"/>
  <c r="B152" i="89"/>
  <c r="C152" i="89"/>
  <c r="D152" i="89"/>
  <c r="E152" i="89"/>
  <c r="F152" i="89"/>
  <c r="G152" i="89"/>
  <c r="H152" i="89"/>
  <c r="A153" i="89"/>
  <c r="B153" i="89"/>
  <c r="C153" i="89"/>
  <c r="D153" i="89"/>
  <c r="E153" i="89"/>
  <c r="F153" i="89"/>
  <c r="G153" i="89"/>
  <c r="H153" i="89"/>
  <c r="A154" i="89"/>
  <c r="B154" i="89"/>
  <c r="C154" i="89"/>
  <c r="D154" i="89"/>
  <c r="E154" i="89"/>
  <c r="F154" i="89"/>
  <c r="G154" i="89"/>
  <c r="A155" i="89"/>
  <c r="B155" i="89"/>
  <c r="C155" i="89"/>
  <c r="D155" i="89"/>
  <c r="E155" i="89"/>
  <c r="F155" i="89"/>
  <c r="G155" i="89"/>
  <c r="H155" i="89"/>
  <c r="A156" i="89"/>
  <c r="B156" i="89"/>
  <c r="C156" i="89"/>
  <c r="D156" i="89"/>
  <c r="E156" i="89"/>
  <c r="F156" i="89"/>
  <c r="G156" i="89"/>
  <c r="A157" i="89"/>
  <c r="B157" i="89"/>
  <c r="C157" i="89"/>
  <c r="D157" i="89"/>
  <c r="E157" i="89"/>
  <c r="F157" i="89"/>
  <c r="G157" i="89"/>
  <c r="A158" i="89"/>
  <c r="B158" i="89"/>
  <c r="C158" i="89"/>
  <c r="D158" i="89"/>
  <c r="E158" i="89"/>
  <c r="F158" i="89"/>
  <c r="G158" i="89"/>
  <c r="A159" i="89"/>
  <c r="B159" i="89"/>
  <c r="C159" i="89"/>
  <c r="D159" i="89"/>
  <c r="E159" i="89"/>
  <c r="F159" i="89"/>
  <c r="G159" i="89"/>
  <c r="A160" i="89"/>
  <c r="B160" i="89"/>
  <c r="C160" i="89"/>
  <c r="D160" i="89"/>
  <c r="E160" i="89"/>
  <c r="F160" i="89"/>
  <c r="G160" i="89"/>
  <c r="A161" i="89"/>
  <c r="B161" i="89"/>
  <c r="C161" i="89"/>
  <c r="D161" i="89"/>
  <c r="E161" i="89"/>
  <c r="F161" i="89"/>
  <c r="G161" i="89"/>
  <c r="H161" i="89"/>
  <c r="A162" i="89"/>
  <c r="B162" i="89"/>
  <c r="C162" i="89"/>
  <c r="D162" i="89"/>
  <c r="E162" i="89"/>
  <c r="F162" i="89"/>
  <c r="G162" i="89"/>
  <c r="H162" i="89"/>
  <c r="A163" i="89"/>
  <c r="B163" i="89"/>
  <c r="C163" i="89"/>
  <c r="D163" i="89"/>
  <c r="E163" i="89"/>
  <c r="F163" i="89"/>
  <c r="G163" i="89"/>
  <c r="A164" i="89"/>
  <c r="B164" i="89"/>
  <c r="C164" i="89"/>
  <c r="D164" i="89"/>
  <c r="E164" i="89"/>
  <c r="F164" i="89"/>
  <c r="G164" i="89"/>
  <c r="H164" i="89"/>
  <c r="A165" i="89"/>
  <c r="B165" i="89"/>
  <c r="C165" i="89"/>
  <c r="D165" i="89"/>
  <c r="E165" i="89"/>
  <c r="F165" i="89"/>
  <c r="G165" i="89"/>
  <c r="H165" i="89"/>
  <c r="A166" i="89"/>
  <c r="B166" i="89"/>
  <c r="C166" i="89"/>
  <c r="D166" i="89"/>
  <c r="E166" i="89"/>
  <c r="F166" i="89"/>
  <c r="G166" i="89"/>
  <c r="H166" i="89"/>
  <c r="A167" i="89"/>
  <c r="B167" i="89"/>
  <c r="C167" i="89"/>
  <c r="D167" i="89"/>
  <c r="E167" i="89"/>
  <c r="F167" i="89"/>
  <c r="G167" i="89"/>
  <c r="H167" i="89"/>
  <c r="A168" i="89"/>
  <c r="B168" i="89"/>
  <c r="B82" i="87" s="1"/>
  <c r="C168" i="89"/>
  <c r="D168" i="89"/>
  <c r="E168" i="89"/>
  <c r="F168" i="89"/>
  <c r="G168" i="89"/>
  <c r="H168" i="89"/>
  <c r="A169" i="89"/>
  <c r="B169" i="89"/>
  <c r="B83" i="87" s="1"/>
  <c r="C169" i="89"/>
  <c r="D169" i="89"/>
  <c r="E169" i="89"/>
  <c r="F169" i="89"/>
  <c r="G169" i="89"/>
  <c r="B84" i="87"/>
  <c r="A170" i="89"/>
  <c r="B170" i="89"/>
  <c r="B85" i="87" s="1"/>
  <c r="C170" i="89"/>
  <c r="D170" i="89"/>
  <c r="E170" i="89"/>
  <c r="F170" i="89"/>
  <c r="G170" i="89"/>
  <c r="H170" i="89"/>
  <c r="A179" i="89"/>
  <c r="B179" i="89"/>
  <c r="B86" i="87" s="1"/>
  <c r="C179" i="89"/>
  <c r="D179" i="89"/>
  <c r="E179" i="89"/>
  <c r="F179" i="89"/>
  <c r="G179" i="89"/>
  <c r="A180" i="89"/>
  <c r="B180" i="89"/>
  <c r="C180" i="89"/>
  <c r="D180" i="89"/>
  <c r="E180" i="89"/>
  <c r="F180" i="89"/>
  <c r="G180" i="89"/>
  <c r="A181" i="89"/>
  <c r="B181" i="89"/>
  <c r="C181" i="89"/>
  <c r="D181" i="89"/>
  <c r="E181" i="89"/>
  <c r="F181" i="89"/>
  <c r="G181" i="89"/>
  <c r="A182" i="89"/>
  <c r="B182" i="89"/>
  <c r="C182" i="89"/>
  <c r="D182" i="89"/>
  <c r="E182" i="89"/>
  <c r="F182" i="89"/>
  <c r="G182" i="89"/>
  <c r="A183" i="89"/>
  <c r="B183" i="89"/>
  <c r="C183" i="89"/>
  <c r="D183" i="89"/>
  <c r="E183" i="89"/>
  <c r="F183" i="89"/>
  <c r="G183" i="89"/>
  <c r="A184" i="89"/>
  <c r="B184" i="89"/>
  <c r="C184" i="89"/>
  <c r="D184" i="89"/>
  <c r="E184" i="89"/>
  <c r="F184" i="89"/>
  <c r="G184" i="89"/>
  <c r="A185" i="89"/>
  <c r="B185" i="89"/>
  <c r="C185" i="89"/>
  <c r="D185" i="89"/>
  <c r="E185" i="89"/>
  <c r="F185" i="89"/>
  <c r="G185" i="89"/>
  <c r="A186" i="89"/>
  <c r="B186" i="89"/>
  <c r="C186" i="89"/>
  <c r="D186" i="89"/>
  <c r="E186" i="89"/>
  <c r="F186" i="89"/>
  <c r="G186" i="89"/>
  <c r="H186" i="89"/>
  <c r="A187" i="89"/>
  <c r="B187" i="89"/>
  <c r="C187" i="89"/>
  <c r="D187" i="89"/>
  <c r="E187" i="89"/>
  <c r="F187" i="89"/>
  <c r="G187" i="89"/>
  <c r="H187" i="89"/>
  <c r="A188" i="89"/>
  <c r="B188" i="89"/>
  <c r="C188" i="89"/>
  <c r="D188" i="89"/>
  <c r="E188" i="89"/>
  <c r="F188" i="89"/>
  <c r="G188" i="89"/>
  <c r="A190" i="89"/>
  <c r="B190" i="89"/>
  <c r="C190" i="89"/>
  <c r="D190" i="89"/>
  <c r="E190" i="89"/>
  <c r="F190" i="89"/>
  <c r="G190" i="89"/>
  <c r="H190" i="89"/>
  <c r="A191" i="89"/>
  <c r="B191" i="89"/>
  <c r="C191" i="89"/>
  <c r="D191" i="89"/>
  <c r="E191" i="89"/>
  <c r="F191" i="89"/>
  <c r="G191" i="89"/>
  <c r="H191" i="89"/>
  <c r="A192" i="89"/>
  <c r="B192" i="89"/>
  <c r="C192" i="89"/>
  <c r="D192" i="89"/>
  <c r="E192" i="89"/>
  <c r="F192" i="89"/>
  <c r="G192" i="89"/>
  <c r="H192" i="89"/>
  <c r="A193" i="89"/>
  <c r="B193" i="89"/>
  <c r="C193" i="89"/>
  <c r="D193" i="89"/>
  <c r="E193" i="89"/>
  <c r="F193" i="89"/>
  <c r="G193" i="89"/>
  <c r="H193" i="89"/>
  <c r="A194" i="89"/>
  <c r="B194" i="89"/>
  <c r="C194" i="89"/>
  <c r="D194" i="89"/>
  <c r="E194" i="89"/>
  <c r="F194" i="89"/>
  <c r="G194" i="89"/>
  <c r="A195" i="89"/>
  <c r="B195" i="89"/>
  <c r="C195" i="89"/>
  <c r="D195" i="89"/>
  <c r="E195" i="89"/>
  <c r="F195" i="89"/>
  <c r="G195" i="89"/>
  <c r="H195" i="89"/>
  <c r="A67" i="87"/>
  <c r="B67" i="87"/>
  <c r="C67" i="87"/>
  <c r="A71" i="87"/>
  <c r="A72" i="87"/>
  <c r="C72" i="87"/>
  <c r="A73" i="87"/>
  <c r="C73" i="87"/>
  <c r="D73" i="87"/>
  <c r="E73" i="87"/>
  <c r="A74" i="87"/>
  <c r="B74" i="87"/>
  <c r="C74" i="87"/>
  <c r="D74" i="87"/>
  <c r="E74" i="87"/>
  <c r="A75" i="87"/>
  <c r="C75" i="87"/>
  <c r="D75" i="87"/>
  <c r="E75" i="87"/>
  <c r="F75" i="87"/>
  <c r="A76" i="87"/>
  <c r="B76" i="87"/>
  <c r="C76" i="87"/>
  <c r="D76" i="87"/>
  <c r="E76" i="87"/>
  <c r="A77" i="87"/>
  <c r="B77" i="87"/>
  <c r="C77" i="87"/>
  <c r="D77" i="87"/>
  <c r="E77" i="87"/>
  <c r="A82" i="87"/>
  <c r="C82" i="87"/>
  <c r="A83" i="87"/>
  <c r="C83" i="87"/>
  <c r="D83" i="87"/>
  <c r="A84" i="87"/>
  <c r="C84" i="87"/>
  <c r="D84" i="87"/>
  <c r="E84" i="87"/>
  <c r="A85" i="87"/>
  <c r="C85" i="87"/>
  <c r="D85" i="87"/>
  <c r="E85" i="87"/>
  <c r="A86" i="87"/>
  <c r="C86" i="87"/>
  <c r="D86" i="87"/>
  <c r="E86" i="87"/>
  <c r="F86" i="87"/>
  <c r="A53" i="87"/>
  <c r="C53" i="87"/>
  <c r="D53" i="87"/>
  <c r="A54" i="87"/>
  <c r="C54" i="87"/>
  <c r="D54" i="87"/>
  <c r="E54" i="87"/>
  <c r="A55" i="87"/>
  <c r="C55" i="87"/>
  <c r="D55" i="87"/>
  <c r="E55" i="87"/>
  <c r="F55" i="87"/>
  <c r="A56" i="87"/>
  <c r="C56" i="87"/>
  <c r="D56" i="87"/>
  <c r="E56" i="87"/>
  <c r="A57" i="87"/>
  <c r="C57" i="87"/>
  <c r="D57" i="87"/>
  <c r="E57" i="87"/>
  <c r="F57" i="87"/>
  <c r="A45" i="87"/>
  <c r="C45" i="87"/>
  <c r="D45" i="87"/>
  <c r="E45" i="87"/>
  <c r="A44" i="87"/>
  <c r="C44" i="87"/>
  <c r="D44" i="87"/>
  <c r="H26" i="82"/>
  <c r="H27" i="82"/>
  <c r="H28" i="82"/>
  <c r="H29" i="82"/>
  <c r="B26" i="82"/>
  <c r="B27" i="82"/>
  <c r="B28" i="82"/>
  <c r="B29" i="82"/>
  <c r="A26" i="82"/>
  <c r="A27" i="82"/>
  <c r="A28" i="82"/>
  <c r="A29" i="82"/>
  <c r="H75" i="94"/>
  <c r="C18" i="87"/>
  <c r="D18" i="87"/>
  <c r="E18" i="87"/>
  <c r="F18" i="87"/>
  <c r="A18" i="87"/>
  <c r="F17" i="87"/>
  <c r="E17" i="87"/>
  <c r="E16" i="87"/>
  <c r="C16" i="87"/>
  <c r="D16" i="87"/>
  <c r="C17" i="87"/>
  <c r="D17" i="87"/>
  <c r="D15" i="87"/>
  <c r="C15" i="87"/>
  <c r="A17" i="87"/>
  <c r="A16" i="87"/>
  <c r="A15" i="87"/>
  <c r="A66" i="82"/>
  <c r="C13" i="91"/>
  <c r="C16" i="91"/>
  <c r="C15" i="91" s="1"/>
  <c r="A44" i="89"/>
  <c r="B44" i="89"/>
  <c r="C44" i="89"/>
  <c r="D44" i="89"/>
  <c r="E44" i="89"/>
  <c r="F44" i="89"/>
  <c r="G44" i="89"/>
  <c r="A45" i="89"/>
  <c r="B45" i="89"/>
  <c r="C45" i="89"/>
  <c r="D45" i="89"/>
  <c r="E45" i="89"/>
  <c r="F45" i="89"/>
  <c r="G45" i="89"/>
  <c r="H45" i="89"/>
  <c r="A46" i="89"/>
  <c r="B46" i="89"/>
  <c r="C46" i="89"/>
  <c r="D46" i="89"/>
  <c r="E46" i="89"/>
  <c r="F46" i="89"/>
  <c r="G46" i="89"/>
  <c r="H46" i="89"/>
  <c r="A42" i="89"/>
  <c r="B42" i="89"/>
  <c r="C42" i="89"/>
  <c r="D42" i="89"/>
  <c r="E42" i="89"/>
  <c r="F42" i="89"/>
  <c r="G42" i="89"/>
  <c r="H42" i="89"/>
  <c r="A43" i="89"/>
  <c r="B43" i="89"/>
  <c r="C43" i="89"/>
  <c r="D43" i="89"/>
  <c r="E43" i="89"/>
  <c r="F43" i="89"/>
  <c r="G43" i="89"/>
  <c r="H43" i="89"/>
  <c r="A30" i="89"/>
  <c r="A31" i="89"/>
  <c r="A32" i="89"/>
  <c r="A33" i="89"/>
  <c r="A34" i="89"/>
  <c r="A35" i="89"/>
  <c r="A36" i="89"/>
  <c r="A19" i="87" s="1"/>
  <c r="A37" i="89"/>
  <c r="A20" i="87" s="1"/>
  <c r="A38" i="89"/>
  <c r="A21" i="87" s="1"/>
  <c r="A39" i="89"/>
  <c r="A40" i="89"/>
  <c r="A41" i="89"/>
  <c r="A47" i="89"/>
  <c r="A48" i="89"/>
  <c r="A49" i="89"/>
  <c r="A50" i="89"/>
  <c r="A51" i="89"/>
  <c r="A52" i="89"/>
  <c r="A53" i="89"/>
  <c r="A29" i="89"/>
  <c r="A62" i="82"/>
  <c r="A63" i="82"/>
  <c r="A64" i="82"/>
  <c r="A65" i="82"/>
  <c r="A59" i="82"/>
  <c r="A60" i="82"/>
  <c r="A61" i="82"/>
  <c r="A54" i="82"/>
  <c r="A24" i="89"/>
  <c r="B24" i="89"/>
  <c r="B19" i="87" s="1"/>
  <c r="C24" i="89"/>
  <c r="C19" i="87" s="1"/>
  <c r="D24" i="89"/>
  <c r="E24" i="89"/>
  <c r="F24" i="89"/>
  <c r="G24" i="89"/>
  <c r="A25" i="89"/>
  <c r="B25" i="89"/>
  <c r="B20" i="87" s="1"/>
  <c r="C25" i="89"/>
  <c r="C20" i="87" s="1"/>
  <c r="D25" i="89"/>
  <c r="E25" i="89"/>
  <c r="F25" i="89"/>
  <c r="G25" i="89"/>
  <c r="A26" i="89"/>
  <c r="B26" i="89"/>
  <c r="B21" i="87" s="1"/>
  <c r="C26" i="89"/>
  <c r="C21" i="87" s="1"/>
  <c r="D26" i="89"/>
  <c r="E26" i="89"/>
  <c r="F26" i="89"/>
  <c r="G26" i="89"/>
  <c r="A27" i="89"/>
  <c r="B27" i="89"/>
  <c r="C27" i="89"/>
  <c r="D27" i="89"/>
  <c r="E27" i="89"/>
  <c r="F27" i="89"/>
  <c r="G27" i="89"/>
  <c r="B29" i="89"/>
  <c r="C29" i="89"/>
  <c r="D29" i="89"/>
  <c r="E29" i="89"/>
  <c r="F29" i="89"/>
  <c r="G29" i="89"/>
  <c r="B30" i="89"/>
  <c r="C30" i="89"/>
  <c r="D30" i="89"/>
  <c r="E30" i="89"/>
  <c r="F30" i="89"/>
  <c r="G30" i="89"/>
  <c r="B31" i="89"/>
  <c r="C31" i="89"/>
  <c r="D31" i="89"/>
  <c r="E31" i="89"/>
  <c r="F31" i="89"/>
  <c r="G31" i="89"/>
  <c r="B32" i="89"/>
  <c r="B15" i="87" s="1"/>
  <c r="C32" i="89"/>
  <c r="D32" i="89"/>
  <c r="E32" i="89"/>
  <c r="F32" i="89"/>
  <c r="G32" i="89"/>
  <c r="B33" i="89"/>
  <c r="B16" i="87" s="1"/>
  <c r="C33" i="89"/>
  <c r="D33" i="89"/>
  <c r="E33" i="89"/>
  <c r="F33" i="89"/>
  <c r="G33" i="89"/>
  <c r="B34" i="89"/>
  <c r="B17" i="87" s="1"/>
  <c r="C34" i="89"/>
  <c r="D34" i="89"/>
  <c r="E34" i="89"/>
  <c r="F34" i="89"/>
  <c r="G34" i="89"/>
  <c r="B35" i="89"/>
  <c r="C35" i="89"/>
  <c r="D35" i="89"/>
  <c r="E35" i="89"/>
  <c r="F35" i="89"/>
  <c r="G35" i="89"/>
  <c r="B36" i="89"/>
  <c r="C36" i="89"/>
  <c r="D36" i="89"/>
  <c r="E36" i="89"/>
  <c r="F36" i="89"/>
  <c r="G36" i="89"/>
  <c r="B37" i="89"/>
  <c r="C37" i="89"/>
  <c r="D37" i="89"/>
  <c r="E37" i="89"/>
  <c r="F37" i="89"/>
  <c r="G37" i="89"/>
  <c r="B38" i="89"/>
  <c r="C38" i="89"/>
  <c r="D38" i="89"/>
  <c r="E38" i="89"/>
  <c r="F38" i="89"/>
  <c r="G38" i="89"/>
  <c r="B39" i="89"/>
  <c r="C39" i="89"/>
  <c r="D39" i="89"/>
  <c r="E39" i="89"/>
  <c r="F39" i="89"/>
  <c r="G39" i="89"/>
  <c r="B40" i="89"/>
  <c r="C40" i="89"/>
  <c r="D40" i="89"/>
  <c r="E40" i="89"/>
  <c r="F40" i="89"/>
  <c r="G40" i="89"/>
  <c r="B41" i="89"/>
  <c r="C41" i="89"/>
  <c r="D41" i="89"/>
  <c r="E41" i="89"/>
  <c r="F41" i="89"/>
  <c r="G41" i="89"/>
  <c r="B47" i="89"/>
  <c r="C47" i="89"/>
  <c r="D47" i="89"/>
  <c r="E47" i="89"/>
  <c r="F47" i="89"/>
  <c r="G47" i="89"/>
  <c r="H47" i="89"/>
  <c r="B48" i="89"/>
  <c r="C48" i="89"/>
  <c r="D48" i="89"/>
  <c r="E48" i="89"/>
  <c r="F48" i="89"/>
  <c r="G48" i="89"/>
  <c r="H48" i="89"/>
  <c r="B49" i="89"/>
  <c r="C49" i="89"/>
  <c r="D49" i="89"/>
  <c r="E49" i="89"/>
  <c r="F49" i="89"/>
  <c r="G49" i="89"/>
  <c r="H49" i="89"/>
  <c r="B50" i="89"/>
  <c r="C50" i="89"/>
  <c r="D50" i="89"/>
  <c r="E50" i="89"/>
  <c r="F50" i="89"/>
  <c r="G50" i="89"/>
  <c r="H50" i="89"/>
  <c r="B51" i="89"/>
  <c r="C51" i="89"/>
  <c r="D51" i="89"/>
  <c r="E51" i="89"/>
  <c r="F51" i="89"/>
  <c r="G51" i="89"/>
  <c r="H51" i="89"/>
  <c r="B52" i="89"/>
  <c r="C52" i="89"/>
  <c r="D52" i="89"/>
  <c r="E52" i="89"/>
  <c r="F52" i="89"/>
  <c r="G52" i="89"/>
  <c r="B53" i="89"/>
  <c r="C53" i="89"/>
  <c r="D53" i="89"/>
  <c r="E53" i="89"/>
  <c r="F53" i="89"/>
  <c r="G53" i="89"/>
  <c r="H53" i="89"/>
  <c r="A54" i="89"/>
  <c r="A22" i="87" s="1"/>
  <c r="B54" i="89"/>
  <c r="B22" i="87" s="1"/>
  <c r="C54" i="89"/>
  <c r="C22" i="87" s="1"/>
  <c r="D54" i="89"/>
  <c r="D22" i="87" s="1"/>
  <c r="E54" i="89"/>
  <c r="F54" i="89"/>
  <c r="G54" i="89"/>
  <c r="A55" i="89"/>
  <c r="B55" i="89"/>
  <c r="C55" i="89"/>
  <c r="D55" i="89"/>
  <c r="E55" i="89"/>
  <c r="F55" i="89"/>
  <c r="G55" i="89"/>
  <c r="A56" i="89"/>
  <c r="A23" i="87" s="1"/>
  <c r="B56" i="89"/>
  <c r="B23" i="87" s="1"/>
  <c r="C56" i="89"/>
  <c r="C23" i="87" s="1"/>
  <c r="D56" i="89"/>
  <c r="D23" i="87" s="1"/>
  <c r="E56" i="89"/>
  <c r="F56" i="89"/>
  <c r="G56" i="89"/>
  <c r="A57" i="89"/>
  <c r="B57" i="89"/>
  <c r="C57" i="89"/>
  <c r="D57" i="89"/>
  <c r="E57" i="89"/>
  <c r="F57" i="89"/>
  <c r="G57" i="89"/>
  <c r="A58" i="89"/>
  <c r="B58" i="89"/>
  <c r="C58" i="89"/>
  <c r="D58" i="89"/>
  <c r="E58" i="89"/>
  <c r="F58" i="89"/>
  <c r="G58" i="89"/>
  <c r="H58" i="89"/>
  <c r="A23" i="89"/>
  <c r="B23" i="89"/>
  <c r="C23" i="89"/>
  <c r="D23" i="89"/>
  <c r="E23" i="89"/>
  <c r="F23" i="89"/>
  <c r="G23" i="89"/>
  <c r="B16" i="89"/>
  <c r="B11" i="87" s="1"/>
  <c r="C16" i="89"/>
  <c r="C11" i="87" s="1"/>
  <c r="D16" i="89"/>
  <c r="E16" i="89"/>
  <c r="F16" i="89"/>
  <c r="G16" i="89"/>
  <c r="B17" i="89"/>
  <c r="B12" i="87" s="1"/>
  <c r="C17" i="89"/>
  <c r="C12" i="87" s="1"/>
  <c r="D17" i="89"/>
  <c r="C10" i="83" s="1"/>
  <c r="E17" i="89"/>
  <c r="F17" i="89"/>
  <c r="G17" i="89"/>
  <c r="B18" i="89"/>
  <c r="B13" i="87" s="1"/>
  <c r="C18" i="89"/>
  <c r="C13" i="87" s="1"/>
  <c r="D18" i="89"/>
  <c r="D13" i="87" s="1"/>
  <c r="E18" i="89"/>
  <c r="E13" i="87" s="1"/>
  <c r="F18" i="89"/>
  <c r="G18" i="89"/>
  <c r="B19" i="89"/>
  <c r="B14" i="87" s="1"/>
  <c r="C19" i="89"/>
  <c r="C14" i="87" s="1"/>
  <c r="D19" i="89"/>
  <c r="D14" i="87" s="1"/>
  <c r="E19" i="89"/>
  <c r="E14" i="87" s="1"/>
  <c r="F19" i="89"/>
  <c r="F14" i="87" s="1"/>
  <c r="G19" i="89"/>
  <c r="B20" i="89"/>
  <c r="C20" i="89"/>
  <c r="D20" i="89"/>
  <c r="E20" i="89"/>
  <c r="F20" i="89"/>
  <c r="G20" i="89"/>
  <c r="B21" i="89"/>
  <c r="C21" i="89"/>
  <c r="D21" i="89"/>
  <c r="E21" i="89"/>
  <c r="F21" i="89"/>
  <c r="G21" i="89"/>
  <c r="B22" i="89"/>
  <c r="C22" i="89"/>
  <c r="D22" i="89"/>
  <c r="E22" i="89"/>
  <c r="F22" i="89"/>
  <c r="G22" i="89"/>
  <c r="B15" i="89"/>
  <c r="B10" i="87" s="1"/>
  <c r="A15" i="89"/>
  <c r="A10" i="87" s="1"/>
  <c r="A16" i="89"/>
  <c r="A11" i="87" s="1"/>
  <c r="A17" i="89"/>
  <c r="A10" i="83" s="1"/>
  <c r="A18" i="89"/>
  <c r="A13" i="87" s="1"/>
  <c r="A19" i="89"/>
  <c r="A14" i="87" s="1"/>
  <c r="A20" i="89"/>
  <c r="A21" i="89"/>
  <c r="A22" i="89"/>
  <c r="B62" i="82"/>
  <c r="B63" i="82"/>
  <c r="B64" i="82"/>
  <c r="B65" i="82"/>
  <c r="A36" i="82"/>
  <c r="B36" i="82"/>
  <c r="A37" i="82"/>
  <c r="B37" i="82"/>
  <c r="H37" i="82"/>
  <c r="A38" i="82"/>
  <c r="B38" i="82"/>
  <c r="A39" i="82"/>
  <c r="B39" i="82"/>
  <c r="A40" i="82"/>
  <c r="B40" i="82"/>
  <c r="A41" i="82"/>
  <c r="B41" i="82"/>
  <c r="A42" i="82"/>
  <c r="B42" i="82"/>
  <c r="A43" i="82"/>
  <c r="B43" i="82"/>
  <c r="A44" i="82"/>
  <c r="B44" i="82"/>
  <c r="A45" i="82"/>
  <c r="B45" i="82"/>
  <c r="A46" i="82"/>
  <c r="B46" i="82"/>
  <c r="A47" i="82"/>
  <c r="B47" i="82"/>
  <c r="A48" i="82"/>
  <c r="B48" i="82"/>
  <c r="A49" i="82"/>
  <c r="B49" i="82"/>
  <c r="A50" i="82"/>
  <c r="B50" i="82"/>
  <c r="A51" i="82"/>
  <c r="B51" i="82"/>
  <c r="B54" i="82"/>
  <c r="B59" i="82"/>
  <c r="B60" i="82"/>
  <c r="B61" i="82"/>
  <c r="A21" i="82"/>
  <c r="B21" i="82"/>
  <c r="A22" i="82"/>
  <c r="B22" i="82"/>
  <c r="A23" i="82"/>
  <c r="B23" i="82"/>
  <c r="A24" i="82"/>
  <c r="B24" i="82"/>
  <c r="A25" i="82"/>
  <c r="B25" i="82"/>
  <c r="A30" i="82"/>
  <c r="B30" i="82"/>
  <c r="A31" i="82"/>
  <c r="B31" i="82"/>
  <c r="A32" i="82"/>
  <c r="B32" i="82"/>
  <c r="A33" i="82"/>
  <c r="B33" i="82"/>
  <c r="A15" i="82"/>
  <c r="B15" i="82"/>
  <c r="A16" i="82"/>
  <c r="B16" i="82"/>
  <c r="A18" i="82"/>
  <c r="B18" i="82"/>
  <c r="A19" i="82"/>
  <c r="B19" i="82"/>
  <c r="A20" i="82"/>
  <c r="B20" i="82"/>
  <c r="A11" i="82"/>
  <c r="B11" i="82"/>
  <c r="A10" i="82"/>
  <c r="B10" i="82"/>
  <c r="A9" i="87"/>
  <c r="B9" i="82"/>
  <c r="A9" i="82"/>
  <c r="D5" i="91"/>
  <c r="E5" i="91"/>
  <c r="F5" i="91"/>
  <c r="G5" i="91"/>
  <c r="H21" i="89"/>
  <c r="H24" i="89"/>
  <c r="H26" i="89"/>
  <c r="H27" i="89"/>
  <c r="H31" i="89"/>
  <c r="H33" i="89"/>
  <c r="H35" i="89"/>
  <c r="H62" i="82"/>
  <c r="H63" i="82"/>
  <c r="H64" i="82"/>
  <c r="H65" i="82"/>
  <c r="H36" i="82"/>
  <c r="H38" i="82"/>
  <c r="H39" i="82"/>
  <c r="H42" i="82"/>
  <c r="H43" i="82"/>
  <c r="H45" i="82"/>
  <c r="H46" i="82"/>
  <c r="H51" i="82"/>
  <c r="H21" i="82"/>
  <c r="H22" i="82"/>
  <c r="H23" i="82"/>
  <c r="H24" i="82"/>
  <c r="H25" i="82"/>
  <c r="H33" i="82"/>
  <c r="H15" i="82"/>
  <c r="H16" i="82"/>
  <c r="H19" i="82"/>
  <c r="H20" i="82"/>
  <c r="H41" i="89"/>
  <c r="H22" i="89"/>
  <c r="H23" i="89"/>
  <c r="H200" i="94"/>
  <c r="H89" i="89" s="1"/>
  <c r="H198" i="94"/>
  <c r="H87" i="89" s="1"/>
  <c r="H170" i="94"/>
  <c r="H280" i="94"/>
  <c r="H279" i="94" s="1"/>
  <c r="H131" i="89"/>
  <c r="I16" i="89" l="1"/>
  <c r="E9" i="83"/>
  <c r="H11" i="87"/>
  <c r="I284" i="94"/>
  <c r="I140" i="89"/>
  <c r="E25" i="83"/>
  <c r="K21" i="91"/>
  <c r="K20" i="91" s="1"/>
  <c r="K19" i="91" s="1"/>
  <c r="D21" i="91"/>
  <c r="D20" i="91" s="1"/>
  <c r="D19" i="91" s="1"/>
  <c r="I330" i="94"/>
  <c r="E27" i="83"/>
  <c r="E26" i="83" s="1"/>
  <c r="H83" i="87"/>
  <c r="I180" i="89"/>
  <c r="H62" i="87"/>
  <c r="E20" i="83"/>
  <c r="I125" i="89"/>
  <c r="I133" i="94"/>
  <c r="I60" i="89"/>
  <c r="E15" i="83"/>
  <c r="H25" i="87"/>
  <c r="H99" i="94"/>
  <c r="H190" i="94"/>
  <c r="H189" i="94" s="1"/>
  <c r="H80" i="89"/>
  <c r="H103" i="89"/>
  <c r="H92" i="89"/>
  <c r="H97" i="89"/>
  <c r="H94" i="94"/>
  <c r="H32" i="89" s="1"/>
  <c r="H266" i="94"/>
  <c r="G61" i="87"/>
  <c r="C10" i="91"/>
  <c r="G50" i="87"/>
  <c r="H290" i="94"/>
  <c r="H145" i="89" s="1"/>
  <c r="H82" i="94"/>
  <c r="I367" i="94"/>
  <c r="I370" i="94" s="1"/>
  <c r="H272" i="94"/>
  <c r="H135" i="89" s="1"/>
  <c r="H231" i="94"/>
  <c r="G32" i="87"/>
  <c r="H13" i="94"/>
  <c r="H12" i="94" s="1"/>
  <c r="H10" i="82" s="1"/>
  <c r="H339" i="94"/>
  <c r="H188" i="89" s="1"/>
  <c r="G33" i="87"/>
  <c r="H294" i="94"/>
  <c r="H148" i="89" s="1"/>
  <c r="H148" i="94"/>
  <c r="H12" i="82"/>
  <c r="H177" i="94"/>
  <c r="H336" i="94"/>
  <c r="H185" i="89" s="1"/>
  <c r="H261" i="94"/>
  <c r="H260" i="94" s="1"/>
  <c r="I364" i="94"/>
  <c r="H319" i="94"/>
  <c r="H169" i="89" s="1"/>
  <c r="H124" i="94"/>
  <c r="H56" i="89" s="1"/>
  <c r="H57" i="89"/>
  <c r="H66" i="89"/>
  <c r="G31" i="87"/>
  <c r="H52" i="94"/>
  <c r="H49" i="82" s="1"/>
  <c r="G30" i="87"/>
  <c r="H54" i="82"/>
  <c r="H57" i="82"/>
  <c r="H41" i="94"/>
  <c r="H40" i="82" s="1"/>
  <c r="H41" i="82"/>
  <c r="H64" i="94"/>
  <c r="H60" i="82"/>
  <c r="H33" i="94"/>
  <c r="H32" i="82"/>
  <c r="H169" i="94"/>
  <c r="H168" i="94" s="1"/>
  <c r="H227" i="94"/>
  <c r="H107" i="94"/>
  <c r="H197" i="94"/>
  <c r="H86" i="89" s="1"/>
  <c r="H312" i="94"/>
  <c r="H163" i="89" s="1"/>
  <c r="H111" i="94"/>
  <c r="H308" i="94"/>
  <c r="H211" i="94"/>
  <c r="H100" i="89" s="1"/>
  <c r="H101" i="89"/>
  <c r="H124" i="89"/>
  <c r="H244" i="94"/>
  <c r="H243" i="94" s="1"/>
  <c r="H115" i="89"/>
  <c r="H253" i="94"/>
  <c r="H122" i="89"/>
  <c r="H206" i="94"/>
  <c r="H96" i="89"/>
  <c r="G46" i="87"/>
  <c r="H123" i="94"/>
  <c r="G23" i="87" s="1"/>
  <c r="H130" i="89"/>
  <c r="H196" i="94"/>
  <c r="G66" i="87"/>
  <c r="H20" i="94"/>
  <c r="H201" i="94"/>
  <c r="H90" i="89" s="1"/>
  <c r="H142" i="94"/>
  <c r="H218" i="94"/>
  <c r="H278" i="94"/>
  <c r="D12" i="87"/>
  <c r="H91" i="89"/>
  <c r="H129" i="89"/>
  <c r="H147" i="89"/>
  <c r="H164" i="94"/>
  <c r="G36" i="87" s="1"/>
  <c r="H74" i="89"/>
  <c r="G70" i="87"/>
  <c r="A9" i="83"/>
  <c r="A12" i="87"/>
  <c r="H108" i="89"/>
  <c r="H237" i="94"/>
  <c r="I283" i="94" l="1"/>
  <c r="I139" i="89"/>
  <c r="H72" i="87"/>
  <c r="E24" i="83"/>
  <c r="H82" i="87"/>
  <c r="I179" i="89"/>
  <c r="I59" i="89"/>
  <c r="H24" i="87"/>
  <c r="E14" i="83"/>
  <c r="I77" i="94"/>
  <c r="H271" i="94"/>
  <c r="H98" i="94"/>
  <c r="H79" i="89"/>
  <c r="G43" i="87"/>
  <c r="G42" i="87"/>
  <c r="H78" i="89"/>
  <c r="G69" i="87"/>
  <c r="G18" i="87"/>
  <c r="G60" i="87"/>
  <c r="H289" i="94"/>
  <c r="H288" i="94" s="1"/>
  <c r="H143" i="89" s="1"/>
  <c r="G49" i="87"/>
  <c r="H121" i="89"/>
  <c r="H252" i="94"/>
  <c r="G59" i="87" s="1"/>
  <c r="H11" i="82"/>
  <c r="G52" i="87"/>
  <c r="H230" i="94"/>
  <c r="H176" i="94"/>
  <c r="H335" i="94"/>
  <c r="H307" i="94"/>
  <c r="H306" i="94" s="1"/>
  <c r="G78" i="87" s="1"/>
  <c r="H81" i="94"/>
  <c r="H20" i="89"/>
  <c r="H210" i="94"/>
  <c r="H205" i="94" s="1"/>
  <c r="H94" i="89" s="1"/>
  <c r="H160" i="89"/>
  <c r="G28" i="87"/>
  <c r="H226" i="94"/>
  <c r="H225" i="94" s="1"/>
  <c r="H224" i="94" s="1"/>
  <c r="H51" i="94"/>
  <c r="H59" i="82"/>
  <c r="H106" i="94"/>
  <c r="H44" i="89"/>
  <c r="F4" i="91"/>
  <c r="H4" i="91" s="1"/>
  <c r="H104" i="94"/>
  <c r="H40" i="89"/>
  <c r="G38" i="87"/>
  <c r="H32" i="94"/>
  <c r="H30" i="82" s="1"/>
  <c r="H31" i="82"/>
  <c r="G4" i="91"/>
  <c r="H18" i="82"/>
  <c r="H85" i="89"/>
  <c r="H122" i="94"/>
  <c r="H55" i="89"/>
  <c r="G37" i="87"/>
  <c r="H114" i="89"/>
  <c r="G57" i="87"/>
  <c r="H69" i="89"/>
  <c r="H137" i="94"/>
  <c r="H95" i="89"/>
  <c r="H188" i="94"/>
  <c r="H217" i="94"/>
  <c r="H113" i="89"/>
  <c r="G56" i="87"/>
  <c r="H163" i="94"/>
  <c r="G35" i="87" s="1"/>
  <c r="H134" i="89"/>
  <c r="G68" i="87"/>
  <c r="H270" i="94"/>
  <c r="D23" i="83"/>
  <c r="H128" i="89"/>
  <c r="G65" i="87"/>
  <c r="H277" i="94"/>
  <c r="H236" i="94"/>
  <c r="H107" i="89"/>
  <c r="H54" i="89" l="1"/>
  <c r="D13" i="83"/>
  <c r="G22" i="87"/>
  <c r="E28" i="83"/>
  <c r="I138" i="89"/>
  <c r="H71" i="87"/>
  <c r="H10" i="87"/>
  <c r="I15" i="89"/>
  <c r="I76" i="94"/>
  <c r="H77" i="89"/>
  <c r="G41" i="87"/>
  <c r="H92" i="94"/>
  <c r="H251" i="94"/>
  <c r="H119" i="89" s="1"/>
  <c r="G75" i="87"/>
  <c r="H144" i="89"/>
  <c r="H287" i="94"/>
  <c r="G74" i="87" s="1"/>
  <c r="G48" i="87"/>
  <c r="H120" i="89"/>
  <c r="H11" i="94"/>
  <c r="H9" i="82" s="1"/>
  <c r="G51" i="87"/>
  <c r="H159" i="89"/>
  <c r="H99" i="89"/>
  <c r="H194" i="94"/>
  <c r="G45" i="87" s="1"/>
  <c r="G47" i="87"/>
  <c r="H334" i="94"/>
  <c r="H184" i="89"/>
  <c r="H175" i="94"/>
  <c r="H174" i="94" s="1"/>
  <c r="H19" i="89"/>
  <c r="H80" i="94"/>
  <c r="H105" i="94"/>
  <c r="H39" i="89"/>
  <c r="H50" i="94"/>
  <c r="H47" i="82" s="1"/>
  <c r="H48" i="82"/>
  <c r="H103" i="94"/>
  <c r="H37" i="89"/>
  <c r="H136" i="94"/>
  <c r="H64" i="89"/>
  <c r="H158" i="89"/>
  <c r="H305" i="94"/>
  <c r="H162" i="94"/>
  <c r="H127" i="89"/>
  <c r="G64" i="87"/>
  <c r="H276" i="94"/>
  <c r="D22" i="83"/>
  <c r="H133" i="89"/>
  <c r="G67" i="87"/>
  <c r="H106" i="89"/>
  <c r="G55" i="87"/>
  <c r="H235" i="94"/>
  <c r="I14" i="89" l="1"/>
  <c r="K26" i="91"/>
  <c r="K25" i="91" s="1"/>
  <c r="K24" i="91" s="1"/>
  <c r="K23" i="91" s="1"/>
  <c r="K18" i="91" s="1"/>
  <c r="K9" i="91" s="1"/>
  <c r="K8" i="91" s="1"/>
  <c r="D26" i="91"/>
  <c r="D25" i="91" s="1"/>
  <c r="D24" i="91" s="1"/>
  <c r="D23" i="91" s="1"/>
  <c r="D18" i="91" s="1"/>
  <c r="D9" i="91" s="1"/>
  <c r="D8" i="91" s="1"/>
  <c r="I6" i="94"/>
  <c r="I7" i="94" s="1"/>
  <c r="I8" i="94" s="1"/>
  <c r="H9" i="87"/>
  <c r="H91" i="94"/>
  <c r="G16" i="87"/>
  <c r="H30" i="89"/>
  <c r="G58" i="87"/>
  <c r="H142" i="89"/>
  <c r="H193" i="94"/>
  <c r="H83" i="89"/>
  <c r="H333" i="94"/>
  <c r="H183" i="89"/>
  <c r="G86" i="87"/>
  <c r="G14" i="87"/>
  <c r="H18" i="89"/>
  <c r="H79" i="94"/>
  <c r="H71" i="94"/>
  <c r="H5" i="94" s="1"/>
  <c r="H38" i="89"/>
  <c r="D12" i="83"/>
  <c r="H36" i="89"/>
  <c r="H135" i="94"/>
  <c r="H63" i="89"/>
  <c r="G27" i="87"/>
  <c r="H157" i="89"/>
  <c r="H304" i="94"/>
  <c r="G77" i="87"/>
  <c r="H76" i="89"/>
  <c r="D17" i="83"/>
  <c r="G40" i="87"/>
  <c r="D21" i="83"/>
  <c r="H126" i="89"/>
  <c r="G63" i="87"/>
  <c r="H275" i="94"/>
  <c r="G34" i="87"/>
  <c r="H105" i="89"/>
  <c r="G54" i="87"/>
  <c r="H234" i="94"/>
  <c r="H78" i="94" l="1"/>
  <c r="G11" i="87" s="1"/>
  <c r="D11" i="83"/>
  <c r="G15" i="87"/>
  <c r="H29" i="89"/>
  <c r="D19" i="83"/>
  <c r="H332" i="94"/>
  <c r="H182" i="89"/>
  <c r="G85" i="87"/>
  <c r="H66" i="82"/>
  <c r="H17" i="89"/>
  <c r="D10" i="83"/>
  <c r="G13" i="87"/>
  <c r="G21" i="87"/>
  <c r="G20" i="87" s="1"/>
  <c r="G19" i="87" s="1"/>
  <c r="H62" i="89"/>
  <c r="H134" i="94"/>
  <c r="G26" i="87"/>
  <c r="H61" i="89"/>
  <c r="H156" i="89"/>
  <c r="G76" i="87"/>
  <c r="H286" i="94"/>
  <c r="H125" i="89"/>
  <c r="D20" i="83"/>
  <c r="G62" i="87"/>
  <c r="H104" i="89"/>
  <c r="H173" i="94"/>
  <c r="G53" i="87"/>
  <c r="C21" i="91" l="1"/>
  <c r="C20" i="91" s="1"/>
  <c r="C19" i="91" s="1"/>
  <c r="H285" i="94"/>
  <c r="H284" i="94" s="1"/>
  <c r="I357" i="94"/>
  <c r="H181" i="89"/>
  <c r="G84" i="87"/>
  <c r="H331" i="94"/>
  <c r="G12" i="87"/>
  <c r="H16" i="89"/>
  <c r="D9" i="83"/>
  <c r="G44" i="87"/>
  <c r="D18" i="83"/>
  <c r="H82" i="89"/>
  <c r="G73" i="87"/>
  <c r="H141" i="89"/>
  <c r="D15" i="83"/>
  <c r="G25" i="87"/>
  <c r="H133" i="94"/>
  <c r="H77" i="94" s="1"/>
  <c r="H60" i="89"/>
  <c r="D16" i="83"/>
  <c r="G39" i="87"/>
  <c r="H75" i="89"/>
  <c r="H15" i="89" l="1"/>
  <c r="G10" i="87"/>
  <c r="D25" i="83"/>
  <c r="H140" i="89"/>
  <c r="H330" i="94"/>
  <c r="G83" i="87"/>
  <c r="H180" i="89"/>
  <c r="D27" i="83"/>
  <c r="D26" i="83" s="1"/>
  <c r="H59" i="89"/>
  <c r="G24" i="87"/>
  <c r="D14" i="83"/>
  <c r="H179" i="89" l="1"/>
  <c r="G82" i="87"/>
  <c r="D24" i="83"/>
  <c r="D28" i="83" s="1"/>
  <c r="H139" i="89"/>
  <c r="G72" i="87"/>
  <c r="H283" i="94"/>
  <c r="H76" i="94" l="1"/>
  <c r="G9" i="87" s="1"/>
  <c r="G71" i="87"/>
  <c r="H138" i="89"/>
  <c r="H14" i="89" s="1"/>
  <c r="C26" i="91" s="1"/>
  <c r="H6" i="94" l="1"/>
  <c r="J6" i="91"/>
  <c r="H7" i="94" l="1"/>
  <c r="H8" i="94" s="1"/>
  <c r="C25" i="91"/>
  <c r="C24" i="91" s="1"/>
  <c r="C23" i="91" s="1"/>
  <c r="C18" i="91" s="1"/>
  <c r="C9" i="91" l="1"/>
  <c r="C8" i="91" s="1"/>
</calcChain>
</file>

<file path=xl/comments1.xml><?xml version="1.0" encoding="utf-8"?>
<comments xmlns="http://schemas.openxmlformats.org/spreadsheetml/2006/main">
  <authors>
    <author>Константинова</author>
  </authors>
  <commentLis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Константинова:</t>
        </r>
        <r>
          <rPr>
            <sz val="10"/>
            <color indexed="81"/>
            <rFont val="Tahoma"/>
            <family val="2"/>
            <charset val="204"/>
          </rPr>
          <t xml:space="preserve">
108,4 индекс дефлятор к 2008 году</t>
        </r>
      </text>
    </comment>
  </commentList>
</comments>
</file>

<file path=xl/comments2.xml><?xml version="1.0" encoding="utf-8"?>
<comments xmlns="http://schemas.openxmlformats.org/spreadsheetml/2006/main">
  <authors>
    <author>Константинова</author>
  </authors>
  <commentList>
    <comment ref="H23" authorId="0">
      <text>
        <r>
          <rPr>
            <b/>
            <sz val="10"/>
            <color indexed="81"/>
            <rFont val="Tahoma"/>
            <family val="2"/>
            <charset val="204"/>
          </rPr>
          <t>Константинова:</t>
        </r>
        <r>
          <rPr>
            <sz val="10"/>
            <color indexed="81"/>
            <rFont val="Tahoma"/>
            <family val="2"/>
            <charset val="204"/>
          </rPr>
          <t xml:space="preserve">
108,4 индекс дефлятор к 2008 году</t>
        </r>
      </text>
    </comment>
  </commentList>
</comments>
</file>

<file path=xl/sharedStrings.xml><?xml version="1.0" encoding="utf-8"?>
<sst xmlns="http://schemas.openxmlformats.org/spreadsheetml/2006/main" count="2016" uniqueCount="410">
  <si>
    <t>ОБЩЕГОСУДАРСТВЕННЫЕ ВОПРОСЫ</t>
  </si>
  <si>
    <t>300</t>
  </si>
  <si>
    <t>Коммунальное хозяйство</t>
  </si>
  <si>
    <t>РЗ</t>
  </si>
  <si>
    <t>0000000</t>
  </si>
  <si>
    <t>5220000</t>
  </si>
  <si>
    <t>224</t>
  </si>
  <si>
    <t>Прочие расходы</t>
  </si>
  <si>
    <t>Пр</t>
  </si>
  <si>
    <t>Наименование</t>
  </si>
  <si>
    <t>01</t>
  </si>
  <si>
    <t>Прочие выплаты</t>
  </si>
  <si>
    <t>Оплата труда и начисления на оплату труда</t>
  </si>
  <si>
    <t>Начисления на оплату труда</t>
  </si>
  <si>
    <t>Прочие услуги</t>
  </si>
  <si>
    <t>Заработная плата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</si>
  <si>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</si>
  <si>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</si>
  <si>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</si>
  <si>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</si>
  <si>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на содержание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</si>
  <si>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</si>
  <si>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</si>
  <si>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</si>
  <si>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04</t>
  </si>
  <si>
    <t>02</t>
  </si>
  <si>
    <t>08</t>
  </si>
  <si>
    <t>Культура</t>
  </si>
  <si>
    <t>4400000</t>
  </si>
  <si>
    <t>Центральный аппарат</t>
  </si>
  <si>
    <t>05</t>
  </si>
  <si>
    <t>03</t>
  </si>
  <si>
    <t>Резервные фонды</t>
  </si>
  <si>
    <t>12</t>
  </si>
  <si>
    <t>0700000</t>
  </si>
  <si>
    <t>210</t>
  </si>
  <si>
    <t>211</t>
  </si>
  <si>
    <t>220</t>
  </si>
  <si>
    <t>221</t>
  </si>
  <si>
    <t>222</t>
  </si>
  <si>
    <t>223</t>
  </si>
  <si>
    <t>225</t>
  </si>
  <si>
    <t>226</t>
  </si>
  <si>
    <t>340</t>
  </si>
  <si>
    <t>3510000</t>
  </si>
  <si>
    <t>тыс.руб.</t>
  </si>
  <si>
    <t>ЦСР</t>
  </si>
  <si>
    <t>ВР</t>
  </si>
  <si>
    <t>000</t>
  </si>
  <si>
    <t>212</t>
  </si>
  <si>
    <t>213</t>
  </si>
  <si>
    <t>290</t>
  </si>
  <si>
    <t>310</t>
  </si>
  <si>
    <t>РАСХОДЫ</t>
  </si>
  <si>
    <t>200</t>
  </si>
  <si>
    <t>Расходы</t>
  </si>
  <si>
    <t>Региональные целевые программы</t>
  </si>
  <si>
    <t>Обеспечение деятельности  подведомственных учреждений</t>
  </si>
  <si>
    <t>Мин</t>
  </si>
  <si>
    <t>Жилищное хозяйство</t>
  </si>
  <si>
    <t>240</t>
  </si>
  <si>
    <t>242</t>
  </si>
  <si>
    <t>АДМИНИСТРАЦИЯ ХОМУТОВСКОГО  МУНИЦИПАЛЬНОГО ОБРАЗОВАНИЯ</t>
  </si>
  <si>
    <t>Функциональная статья</t>
  </si>
  <si>
    <t>ЖИЛИЩНО - КОММУНАЛЬНОЕ ХОЗЯЙСТВО</t>
  </si>
  <si>
    <t>КУЛЬТУРА, КИНЕМАТОГРАФИЯ</t>
  </si>
  <si>
    <t>ИТОГО РАСХОДОВ</t>
  </si>
  <si>
    <t xml:space="preserve"> муниципального образования</t>
  </si>
  <si>
    <t xml:space="preserve">к решению Думы Хомутовского </t>
  </si>
  <si>
    <t>муниципального образования</t>
  </si>
  <si>
    <t>НАЛОГИ НА ИМУЩЕСТВО</t>
  </si>
  <si>
    <t>НАЛОГИ НА СОВОКУПНЫЙ ДОХОД</t>
  </si>
  <si>
    <t>НАЛОГИ НА ПРИБЫЛЬ, ДОХОДЫ</t>
  </si>
  <si>
    <t>Налог на имущество физических лиц</t>
  </si>
  <si>
    <t>Земельный налог</t>
  </si>
  <si>
    <t>БЕЗВОЗМЕЗДНЫЕ ПОСТУПЛЕНИЯ</t>
  </si>
  <si>
    <t>Итого доходов</t>
  </si>
  <si>
    <t xml:space="preserve">Наименование 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</si>
  <si>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</si>
  <si>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</si>
  <si>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</si>
  <si>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</si>
  <si>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</si>
  <si>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</si>
  <si>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тыс. руб.</t>
  </si>
  <si>
    <t>тыс.руб</t>
  </si>
  <si>
    <t>Аренда, плата за пользование имуществом.</t>
  </si>
  <si>
    <t>КУЛЬТУРА, КИНЕМАТОГРАФИЯ И СРЕДСТВА МАССОВОЙ ИНФОРМАЦИИ</t>
  </si>
  <si>
    <t>Наименование дохода</t>
  </si>
  <si>
    <t>Рз</t>
  </si>
  <si>
    <t>Всего расходов</t>
  </si>
  <si>
    <t xml:space="preserve"> </t>
  </si>
  <si>
    <t>734</t>
  </si>
  <si>
    <t>11</t>
  </si>
  <si>
    <t>251</t>
  </si>
  <si>
    <t>квартал 1</t>
  </si>
  <si>
    <t>квартал 2</t>
  </si>
  <si>
    <t>квартал 3</t>
  </si>
  <si>
    <t>квартал 4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</si>
  <si>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</si>
  <si>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</si>
  <si>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</si>
  <si>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</si>
  <si>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</si>
  <si>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</si>
  <si>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</si>
  <si>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</si>
  <si>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</si>
  <si>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</si>
  <si>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</si>
  <si>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</si>
  <si>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</si>
  <si>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</si>
  <si>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</si>
  <si>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Налог на доходы физических лиц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</si>
  <si>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</si>
  <si>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</si>
  <si>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</si>
  <si>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0020000</t>
  </si>
  <si>
    <t>0020400</t>
  </si>
  <si>
    <t>Резервные фонды местных администраций</t>
  </si>
  <si>
    <t>0700500</t>
  </si>
  <si>
    <t>Мобилизационная и вневойсковая подготовка</t>
  </si>
  <si>
    <t>0013600</t>
  </si>
  <si>
    <t>009</t>
  </si>
  <si>
    <t>Содержание  автомобильных  дорог  и  инженерных сооружений на них в границах городских  округов  и   поселений в рамках благоустройства</t>
  </si>
  <si>
    <t>6000200</t>
  </si>
  <si>
    <t>6000100</t>
  </si>
  <si>
    <t>Иные межбюджетные трансферты</t>
  </si>
  <si>
    <t>5210600</t>
  </si>
  <si>
    <t>Дворцы и дома культуры, другие учреждения культуры и средства массовой информации</t>
  </si>
  <si>
    <t>4409900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</si>
  <si>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</si>
  <si>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Мероприятия в области жилищного хозяйства</t>
  </si>
  <si>
    <t>3500300</t>
  </si>
  <si>
    <t>0020300</t>
  </si>
  <si>
    <t>500</t>
  </si>
  <si>
    <t>000 00 00</t>
  </si>
  <si>
    <t>013</t>
  </si>
  <si>
    <t>00</t>
  </si>
  <si>
    <t>3510500</t>
  </si>
  <si>
    <t>Выполнение функций органами местного самоуправления</t>
  </si>
  <si>
    <t>001</t>
  </si>
  <si>
    <t>Выполнение функций бюджетных учреждений</t>
  </si>
  <si>
    <t>Налог на имущество физических лиц, взимаемый по ставкам , применяемым к объектам налогооблажения, расположенным в границах поселений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</si>
  <si>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</si>
  <si>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</si>
  <si>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017</t>
  </si>
  <si>
    <t>1 16 90050 10 0000140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</si>
  <si>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</si>
  <si>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Поддержка коммунального хозяйства </t>
  </si>
  <si>
    <t>006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</si>
  <si>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</si>
  <si>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</si>
  <si>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</si>
  <si>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3510300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</si>
  <si>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</si>
  <si>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</si>
  <si>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</si>
  <si>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</si>
  <si>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</si>
  <si>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</si>
  <si>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</si>
  <si>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</si>
  <si>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бюджетами поселений кредитов от  кредитных организацийи в валюте Российской Федерации </t>
  </si>
  <si>
    <r>
      <t>Погашение бюджетами поселений кредитов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от других бюджетов бюджетной системы Российской Федерации в валюте Российской Федерации</t>
    </r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</si>
  <si>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</si>
  <si>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юридическим лицам</t>
  </si>
  <si>
    <t>Прочие мероприятия по благоустройству городских округов и поселений</t>
  </si>
  <si>
    <t>6000500</t>
  </si>
  <si>
    <t>Прочие субсидии</t>
  </si>
  <si>
    <t>Прочие субсидии бюджетам поселений</t>
  </si>
  <si>
    <t>5222100</t>
  </si>
  <si>
    <t>020</t>
  </si>
  <si>
    <t>КОСГУ</t>
  </si>
  <si>
    <t>Целевые программы муниципальных образований</t>
  </si>
  <si>
    <t>7950000</t>
  </si>
  <si>
    <t xml:space="preserve">       тыс.руб.</t>
  </si>
  <si>
    <t>Код по Бюджетной классификации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</si>
  <si>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</si>
  <si>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</si>
  <si>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</si>
  <si>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</si>
  <si>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</si>
  <si>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</si>
  <si>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Дотации бюджетам субъектов Российской Федерации и муниципальных образований</t>
  </si>
  <si>
    <t>Субсидии  бюджетам  субъектов  Российской Федерации  и  муниципальных   образований (межбюджетные субсидии)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</si>
  <si>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</si>
  <si>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</si>
  <si>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</si>
  <si>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</si>
  <si>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органа местного самоуправления</t>
  </si>
  <si>
    <t>доходы</t>
  </si>
  <si>
    <t>расходы</t>
  </si>
  <si>
    <t>% не более 10</t>
  </si>
  <si>
    <t>Прочие безвозмездные поступления</t>
  </si>
  <si>
    <t>Прочие безвозмездные поступления в бюджеты поселений</t>
  </si>
  <si>
    <t>Мероприятия в области коммунального хозяйства</t>
  </si>
  <si>
    <t>дефицит</t>
  </si>
  <si>
    <t>7950002</t>
  </si>
  <si>
    <t>МЦП по развитию краеведения Хомутовского МО на 2009-2010г.г. "Здесь Родины моей начало"</t>
  </si>
  <si>
    <t>4420000</t>
  </si>
  <si>
    <t>4429900</t>
  </si>
  <si>
    <t>09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</si>
  <si>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</si>
  <si>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</si>
  <si>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</si>
  <si>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</si>
  <si>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МЦП Обеспечение населения Хомутовского МО качественной питьевой водой" на 2009-2014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</si>
  <si>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</si>
  <si>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государственными органами</t>
  </si>
  <si>
    <t>к решению Думы Хомутовского</t>
  </si>
  <si>
    <t>МУК "Культурно-спортивный комплекс"</t>
  </si>
  <si>
    <t>ЖИЛИЩНО-КОММУНАЛЬНОЕ ХОЗЯЙСТВО</t>
  </si>
  <si>
    <t>ВСЕГО РАСХОДОВ</t>
  </si>
  <si>
    <t xml:space="preserve">Источники внутреннего финансирования дефицита бюджета </t>
  </si>
  <si>
    <t>Источники финансирования дефицита бюджета, всего</t>
  </si>
  <si>
    <t>Поддержка жилищного хозяйства</t>
  </si>
  <si>
    <t>3500000</t>
  </si>
  <si>
    <t>5221800</t>
  </si>
  <si>
    <t>Областная государственная целевая программа "Социальное развитие села Иркутской области до 2010 г"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</si>
  <si>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</si>
  <si>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</si>
  <si>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</si>
  <si>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</si>
  <si>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</si>
  <si>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</si>
  <si>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</si>
  <si>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</si>
  <si>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ПОСТУПЛЕНИЕ НЕФИНАНСОВЫХ АКТИВОВ</t>
  </si>
  <si>
    <t>Увеличение стоимости непроизведенных активов</t>
  </si>
  <si>
    <t>330</t>
  </si>
  <si>
    <t>КУЛЬТУРА</t>
  </si>
  <si>
    <t>ФИЗИЧЕСКАЯ КУЛЬТУРА И СПОРТ</t>
  </si>
  <si>
    <t>Массовый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</si>
  <si>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</si>
  <si>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</si>
  <si>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</si>
  <si>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</si>
  <si>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</si>
  <si>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Приобретение работ, услуг</t>
  </si>
  <si>
    <t>Прочие работы, услуги</t>
  </si>
  <si>
    <t>СОЦИАЛЬНАЯ ПОЛИТИКА</t>
  </si>
  <si>
    <t>10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</si>
  <si>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</si>
  <si>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</si>
  <si>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</si>
  <si>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</si>
  <si>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</si>
  <si>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БИБЛИОТЕКА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</si>
  <si>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</si>
  <si>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</si>
  <si>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Приложение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</si>
  <si>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</si>
  <si>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</si>
  <si>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от _____________№________</t>
  </si>
  <si>
    <t>Приложение 6</t>
  </si>
  <si>
    <t>от_____________  №____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</si>
  <si>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</si>
  <si>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</si>
  <si>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Единый сельскохозяйственный налог </t>
  </si>
  <si>
    <t>Подпрограмма "Территориальное планирование муниципальных образований Иркутской области на 2011-2012 годы"</t>
  </si>
  <si>
    <t>5225701</t>
  </si>
  <si>
    <t>Депутаты представительного органа муниципального образования</t>
  </si>
  <si>
    <t>0021200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</si>
  <si>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</si>
  <si>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010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</si>
  <si>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</si>
  <si>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</si>
  <si>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общего характера</t>
  </si>
  <si>
    <t xml:space="preserve">ПРОЧИЕ МЕЖБЮДЖЕТНЫЕ ТРАНСФЕРТЫ ОБЩЕГО ХАРАКТЕРА </t>
  </si>
  <si>
    <t>Перечисления другим бюджетам бюджетной системы Российской Федерации</t>
  </si>
  <si>
    <t>водители</t>
  </si>
  <si>
    <t>тех перс</t>
  </si>
  <si>
    <t xml:space="preserve">всп перс </t>
  </si>
  <si>
    <t>муницип сл</t>
  </si>
  <si>
    <t>опл труда МУК</t>
  </si>
  <si>
    <t>ДК</t>
  </si>
  <si>
    <t>Библ</t>
  </si>
  <si>
    <t>СК</t>
  </si>
  <si>
    <t>опл труда по штатке</t>
  </si>
  <si>
    <t>Всего</t>
  </si>
  <si>
    <t>Налог на доходы физических лиц с доходов, полученных  физическими   лицами в соответствии со статьей 228 Налогового кодекса Российской Федерации.</t>
  </si>
  <si>
    <t>НАЛОГОВЫЕ И НЕНАЛОГОВЫЕ ДОХОДЫ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</si>
  <si>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</si>
  <si>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ГОСУДАРСТВЕННАЯ ПОШЛИНА</t>
  </si>
  <si>
    <t>ДОХОДЫ ОТ ОКАЗАНИЯ ПЛАТНЫХ УСЛУГ (РАБОТ) И КОМПЕНСАЦИИ ЗАТРАТ ГОСУДАРСТВА</t>
  </si>
  <si>
    <t>Субсидии бюджетам на переселение граждан из 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</si>
  <si>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 жилищного фонда, признанного непригодным для проживания, и (или) жилищного фонда с высоким уровнем износа (более 70 процентов)</t>
  </si>
  <si>
    <t>000 1 00 00000 00 0000 000</t>
  </si>
  <si>
    <t>000 1 01 00000 00 0000 000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</si>
  <si>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</si>
  <si>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</si>
  <si>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</si>
  <si>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</si>
  <si>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</si>
  <si>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182 1 05 03010 01 0000 110</t>
  </si>
  <si>
    <t>182 1 06 00000 00 0000 110</t>
  </si>
  <si>
    <t>182 1 06 01000 00 0000 110</t>
  </si>
  <si>
    <t>182 1 06 01030 10 0000 130</t>
  </si>
  <si>
    <t>182 1 06 06000 00 0000 110</t>
  </si>
  <si>
    <t>182 1 06 06013 10 0000 110</t>
  </si>
  <si>
    <t>182 1 06 06023 10 0000 110</t>
  </si>
  <si>
    <t>734 1 08 00000 00 0000 000</t>
  </si>
  <si>
    <t>734 1 08 04020 01 0000 110</t>
  </si>
  <si>
    <t>182 1 09 00000 00 0000 000</t>
  </si>
  <si>
    <t>182 1 09 04000 00 0000 110</t>
  </si>
  <si>
    <t>182 1 09 04050 00 0000 110</t>
  </si>
  <si>
    <t>182 1 09 04050 10 0000 110</t>
  </si>
  <si>
    <t>707 1 11 00000 00 0000 000</t>
  </si>
  <si>
    <t>707 1 11 05000 00 0000 120</t>
  </si>
  <si>
    <t>707 1 11 05010 00 0000 120</t>
  </si>
  <si>
    <t>707 1 11 05013 10 0000 120</t>
  </si>
  <si>
    <t>734 1 11 07015 10 0000 120</t>
  </si>
  <si>
    <t>734 1 13 00000 00 0000 000</t>
  </si>
  <si>
    <t>734 1 13 01995 10 0000 130</t>
  </si>
  <si>
    <t>707 1 14 00000 00 0000 000</t>
  </si>
  <si>
    <t>707 1 14 02000 00 0000 000</t>
  </si>
  <si>
    <t>707 1 14 02053 10 0000 410</t>
  </si>
  <si>
    <t>707 1 14 06000 00 0000 430</t>
  </si>
  <si>
    <t>707 1 14 06010 00 0000 430</t>
  </si>
  <si>
    <t xml:space="preserve">734 2 00 00000 00 0000 000 </t>
  </si>
  <si>
    <t xml:space="preserve">734 2 02 00000 00 0000 000 </t>
  </si>
  <si>
    <t xml:space="preserve">734 2 02 01000 00 0000 000 </t>
  </si>
  <si>
    <t>734 2 02 01001 00 0000 151</t>
  </si>
  <si>
    <t>734 2 02 01001 10 0000 151</t>
  </si>
  <si>
    <t>734 2 02 02000 00 0000 000</t>
  </si>
  <si>
    <t>734 2 02 02079 00 0000 000</t>
  </si>
  <si>
    <t>734 2 02 02079 10 0000 000</t>
  </si>
  <si>
    <t>734 2 02 02999 00 0000 151</t>
  </si>
  <si>
    <t>734 2 02 02999 10 0000 151</t>
  </si>
  <si>
    <t>734 2 02 03000 00 0000 000</t>
  </si>
  <si>
    <t>734 2 02 03015 00 0000 151</t>
  </si>
  <si>
    <t>734 2 02 03015 10 0000 151</t>
  </si>
  <si>
    <t>Арендная плата за пользование имуществом</t>
  </si>
  <si>
    <t>734 90 00 00 00 00 0000 000</t>
  </si>
  <si>
    <t>734 01 00 00 00 00 0000 000</t>
  </si>
  <si>
    <t>734 01 02 00 00 00 0000 000</t>
  </si>
  <si>
    <t>734 01 02 00 00 00 0000 700</t>
  </si>
  <si>
    <t>734 01 02 00 00 10 0000 710</t>
  </si>
  <si>
    <t>734 01 02 00 00 00 0000 800</t>
  </si>
  <si>
    <t>734 01 02 00 00 10 0000 810</t>
  </si>
  <si>
    <t>734 01 03 00 00 00 0000 000</t>
  </si>
  <si>
    <t>734 01 03 00 00 00 0000 800</t>
  </si>
  <si>
    <t>734 01 03 00 00 10 0000 810</t>
  </si>
  <si>
    <t>734 01 05 00 00 00 0000 000</t>
  </si>
  <si>
    <t>734 01 05 00 00 00 0000 500</t>
  </si>
  <si>
    <t>734 01 05 02 00 00 0000 500</t>
  </si>
  <si>
    <t>734 01 05 02 01 10 0000 510</t>
  </si>
  <si>
    <t>734 01 05 00 00 00 0000 600</t>
  </si>
  <si>
    <t>734 01 05 02 00 00 0000 600</t>
  </si>
  <si>
    <t>734 01 05 02 01 00 0000 610</t>
  </si>
  <si>
    <t>734 01 05 02 01 10 0000 610</t>
  </si>
  <si>
    <t>182 1 05 03020 01 0000 110</t>
  </si>
  <si>
    <t>Единый сельскохозяйственный налог (за налоговые периоды, истекшие до 1 января 2011 года) (пени, проценты)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</si>
  <si>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самоуправлении, государствленных внебюджетных фондов и созданных ими учреждений (за исключением имущества бюджетных и автономных учреждений)</t>
  </si>
  <si>
    <t>734 1 11 05035 10 0000 120</t>
  </si>
  <si>
    <t>734 1 11 05030 00 0000 120</t>
  </si>
  <si>
    <t>707 1 14 06013 10 0000 430</t>
  </si>
  <si>
    <t>7972003</t>
  </si>
  <si>
    <t>734 2 02 04999 00 0000 151</t>
  </si>
  <si>
    <t>734 2 02 04999 10 0000 151</t>
  </si>
  <si>
    <t>ДОРОЖНОЕ ХОЗЯЙСТВО (ДОРОЖНЫЕ ФОНДЫ)</t>
  </si>
  <si>
    <t>7972000</t>
  </si>
  <si>
    <t>7972001</t>
  </si>
  <si>
    <t>Муниципальная долгосрочная целевая программа "Развитие автомобильных дорог Хомутовского муниципального образования на 2012-2016гг."</t>
  </si>
  <si>
    <t>Дотации бюджетам поселений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</si>
  <si>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</si>
  <si>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734 2 02 01003 00 0000 151</t>
  </si>
  <si>
    <t>734 2 02 01003 10 0000 151</t>
  </si>
  <si>
    <t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</si>
  <si>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5224700</t>
  </si>
  <si>
    <t>Общепрограммные мероприятия долгосрочной целевой программы "Модернизация объектов коммунальной инфраструктуры Иркутской области на 2011-2012 годы"</t>
  </si>
  <si>
    <t>5222002</t>
  </si>
  <si>
    <t>Субсидии бюджетам на бюджетные инвестиции для модернизации объектов коммунальной инфраструктуры</t>
  </si>
  <si>
    <t>Субсидии бюджетам поселений на бюджетные инвестиции для модернизации объектов коммунальной инфраструктуры</t>
  </si>
  <si>
    <t>734 2 02 02078 00 0000 151</t>
  </si>
  <si>
    <t>734 2 02 02078 10 0000 151</t>
  </si>
  <si>
    <t>734 2 07 05000 00 0000 000</t>
  </si>
  <si>
    <t>734 2 07 05000 10 0000 180</t>
  </si>
  <si>
    <t>Муниципальная долгосрочная целевая программа "Модернизация объектов коммунальной инфраструктуры Хомутовского муниципального образования на 2012-2016 годы"</t>
  </si>
  <si>
    <t>ПРОЕКТ</t>
  </si>
  <si>
    <t>Муниципальная целевая программа "Переселение граждан из ветхого и аварийного жилищного фонда в Хомутовском муниципальном образовании"</t>
  </si>
  <si>
    <t>7972004</t>
  </si>
  <si>
    <t xml:space="preserve">МЦП Развитие библиотечного дела в Хомутовском МО на 2013-2015г.г. </t>
  </si>
  <si>
    <t>7970000</t>
  </si>
  <si>
    <t xml:space="preserve">Расчет бюджетной потребности Хомутовского МО </t>
  </si>
  <si>
    <t xml:space="preserve">Прогнозируемые доходы Хомутовского муниципального образования </t>
  </si>
  <si>
    <t>на плановый период 2014 -2015 годы</t>
  </si>
  <si>
    <t xml:space="preserve"> бюджет 2014-2015</t>
  </si>
  <si>
    <t>Утвержденный план 2014</t>
  </si>
  <si>
    <t>Утвержденный план 2015</t>
  </si>
  <si>
    <t>Распределение бюджетных ассигнований по разделам, подразделам классификации расходов бюджета на  2014-2015 годы</t>
  </si>
  <si>
    <t>2014 год</t>
  </si>
  <si>
    <t>2015 год</t>
  </si>
  <si>
    <t>Приложение 8</t>
  </si>
  <si>
    <t>2014 г</t>
  </si>
  <si>
    <t>2015 г</t>
  </si>
  <si>
    <t xml:space="preserve">Распределение бюджетных  ассигнований на 2014-2015 годы по разделам, подразделам, целевым статьям и видам расходов 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</si>
  <si>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Хомутовского муниципального образования на 2014-2015 годы </t>
  </si>
  <si>
    <t>Приложение 10</t>
  </si>
  <si>
    <t>Приложение 12</t>
  </si>
  <si>
    <t>Источники внутреннего финансирования дефицита местного бюджета на 2014-2015 годы</t>
  </si>
  <si>
    <t>2014 г.</t>
  </si>
  <si>
    <t>2015 г.</t>
  </si>
  <si>
    <t>2014г.</t>
  </si>
  <si>
    <t>2015г.</t>
  </si>
  <si>
    <t>транспортный налог</t>
  </si>
  <si>
    <t>гсм на 1 мес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</si>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</sst>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u/>
      <sz val="12"/>
      <name val="Arial"/>
      <family val="2"/>
      <charset val="204"/>
    </font>
    <font>
      <sz val="11"/>
      <name val="Calibri"/>
      <family val="2"/>
      <charset val="204"/>
    </font>
    <font>
      <b/>
      <u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" fontId="10" fillId="0" borderId="0" xfId="0" applyNumberFormat="1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10" fillId="0" borderId="0" xfId="0" applyNumberFormat="1" applyFont="1" applyAlignme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/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6" fillId="0" borderId="1" xfId="2" applyFont="1" applyBorder="1" applyAlignment="1">
      <alignment wrapText="1"/>
    </xf>
    <xf numFmtId="0" fontId="12" fillId="0" borderId="1" xfId="2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2" applyNumberFormat="1" applyFont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1" fontId="6" fillId="0" borderId="0" xfId="0" applyNumberFormat="1" applyFont="1" applyFill="1"/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wrapText="1"/>
    </xf>
    <xf numFmtId="1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2" fontId="10" fillId="0" borderId="1" xfId="0" applyNumberFormat="1" applyFont="1" applyBorder="1"/>
    <xf numFmtId="0" fontId="17" fillId="0" borderId="1" xfId="0" applyFont="1" applyFill="1" applyBorder="1" applyAlignment="1">
      <alignment horizontal="left" wrapText="1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/>
    <xf numFmtId="0" fontId="12" fillId="0" borderId="5" xfId="0" applyFont="1" applyFill="1" applyBorder="1" applyAlignment="1">
      <alignment horizontal="center"/>
    </xf>
    <xf numFmtId="0" fontId="15" fillId="0" borderId="0" xfId="0" applyFont="1" applyFill="1"/>
    <xf numFmtId="0" fontId="17" fillId="0" borderId="1" xfId="0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shrinkToFit="1"/>
    </xf>
    <xf numFmtId="16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21" fillId="0" borderId="0" xfId="0" applyFont="1" applyAlignment="1">
      <alignment horizontal="right"/>
    </xf>
    <xf numFmtId="0" fontId="6" fillId="0" borderId="5" xfId="0" applyFont="1" applyFill="1" applyBorder="1" applyAlignment="1">
      <alignment wrapText="1"/>
    </xf>
    <xf numFmtId="49" fontId="10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right"/>
    </xf>
    <xf numFmtId="0" fontId="12" fillId="0" borderId="0" xfId="0" applyFont="1"/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164" fontId="6" fillId="0" borderId="0" xfId="0" applyNumberFormat="1" applyFont="1"/>
    <xf numFmtId="164" fontId="10" fillId="0" borderId="1" xfId="0" applyNumberFormat="1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/>
    </xf>
    <xf numFmtId="2" fontId="10" fillId="0" borderId="5" xfId="0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49" fontId="6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49" fontId="12" fillId="0" borderId="1" xfId="1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6" fillId="0" borderId="0" xfId="0" applyFont="1" applyBorder="1" applyAlignment="1">
      <alignment horizontal="left" wrapText="1"/>
    </xf>
    <xf numFmtId="164" fontId="1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1" fontId="10" fillId="0" borderId="1" xfId="0" applyNumberFormat="1" applyFont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5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0" fontId="10" fillId="0" borderId="1" xfId="2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24" fillId="0" borderId="1" xfId="0" applyNumberFormat="1" applyFont="1" applyBorder="1" applyAlignment="1">
      <alignment horizontal="left" wrapText="1" indent="2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0" fillId="0" borderId="1" xfId="0" applyNumberFormat="1" applyFont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15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28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0" xfId="0" applyNumberFormat="1" applyFont="1"/>
    <xf numFmtId="0" fontId="6" fillId="0" borderId="1" xfId="0" applyFont="1" applyBorder="1" applyAlignment="1">
      <alignment horizontal="justify" vertical="top" wrapText="1"/>
    </xf>
    <xf numFmtId="164" fontId="11" fillId="0" borderId="1" xfId="0" applyNumberFormat="1" applyFont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49" fontId="3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3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3" fillId="0" borderId="0" xfId="0" applyNumberFormat="1" applyFont="1"/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4" fillId="0" borderId="0" xfId="0" applyNumberFormat="1" applyFont="1"/>
    <xf numFmtId="2" fontId="11" fillId="0" borderId="1" xfId="0" applyNumberFormat="1" applyFont="1" applyBorder="1"/>
    <xf numFmtId="166" fontId="12" fillId="0" borderId="1" xfId="2" applyNumberFormat="1" applyFont="1" applyBorder="1" applyAlignment="1"/>
    <xf numFmtId="166" fontId="6" fillId="0" borderId="1" xfId="2" applyNumberFormat="1" applyFont="1" applyBorder="1" applyAlignment="1"/>
    <xf numFmtId="164" fontId="11" fillId="0" borderId="0" xfId="0" applyNumberFormat="1" applyFont="1"/>
    <xf numFmtId="166" fontId="6" fillId="0" borderId="1" xfId="0" applyNumberFormat="1" applyFont="1" applyBorder="1" applyAlignment="1">
      <alignment horizontal="right"/>
    </xf>
    <xf numFmtId="0" fontId="33" fillId="0" borderId="0" xfId="0" applyFont="1"/>
    <xf numFmtId="1" fontId="11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34" fillId="0" borderId="0" xfId="0" applyFont="1" applyAlignment="1">
      <alignment horizontal="right" wrapText="1"/>
    </xf>
    <xf numFmtId="164" fontId="4" fillId="0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14" fontId="8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1" fontId="4" fillId="0" borderId="0" xfId="0" applyNumberFormat="1" applyFont="1" applyBorder="1"/>
    <xf numFmtId="1" fontId="4" fillId="0" borderId="0" xfId="0" applyNumberFormat="1" applyFont="1"/>
    <xf numFmtId="0" fontId="4" fillId="0" borderId="0" xfId="0" applyFont="1" applyFill="1"/>
    <xf numFmtId="0" fontId="6" fillId="0" borderId="0" xfId="0" applyFont="1" applyFill="1" applyAlignment="1">
      <alignment horizontal="left" wrapText="1"/>
    </xf>
    <xf numFmtId="164" fontId="13" fillId="0" borderId="1" xfId="0" applyNumberFormat="1" applyFont="1" applyBorder="1"/>
    <xf numFmtId="0" fontId="35" fillId="4" borderId="0" xfId="0" applyFont="1" applyFill="1"/>
    <xf numFmtId="0" fontId="36" fillId="0" borderId="1" xfId="0" applyFont="1" applyFill="1" applyBorder="1"/>
    <xf numFmtId="0" fontId="37" fillId="0" borderId="1" xfId="0" applyFont="1" applyBorder="1" applyAlignment="1">
      <alignment wrapText="1"/>
    </xf>
    <xf numFmtId="49" fontId="11" fillId="0" borderId="6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left" wrapText="1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Font="1" applyBorder="1"/>
    <xf numFmtId="0" fontId="11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164" fontId="6" fillId="4" borderId="0" xfId="0" applyNumberFormat="1" applyFont="1" applyFill="1"/>
    <xf numFmtId="49" fontId="15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4" borderId="1" xfId="0" applyFont="1" applyFill="1" applyBorder="1"/>
    <xf numFmtId="164" fontId="12" fillId="0" borderId="15" xfId="0" applyNumberFormat="1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9" fontId="6" fillId="0" borderId="0" xfId="0" applyNumberFormat="1" applyFont="1"/>
    <xf numFmtId="0" fontId="12" fillId="0" borderId="15" xfId="0" applyFont="1" applyFill="1" applyBorder="1" applyAlignment="1">
      <alignment horizontal="center" wrapText="1"/>
    </xf>
    <xf numFmtId="0" fontId="2" fillId="4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0" xfId="0" applyFont="1" applyAlignment="1"/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3">
    <cellStyle name="Обычный" xfId="0" builtinId="0"/>
    <cellStyle name="Обычный_6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V372"/>
  <sheetViews>
    <sheetView workbookViewId="0">
      <pane ySplit="10" topLeftCell="A233" activePane="bottomLeft" state="frozen"/>
      <selection pane="bottomLeft" activeCell="L242" sqref="L242"/>
    </sheetView>
  </sheetViews>
  <sheetFormatPr defaultRowHeight="12.75" x14ac:dyDescent="0.2"/>
  <cols>
    <col min="1" max="1" width="44.140625" style="76" customWidth="1"/>
    <col min="2" max="2" width="5" style="26" customWidth="1"/>
    <col min="3" max="3" width="3.7109375" style="26" customWidth="1"/>
    <col min="4" max="4" width="4.28515625" style="26" customWidth="1"/>
    <col min="5" max="5" width="9.7109375" style="26" customWidth="1"/>
    <col min="6" max="6" width="4.5703125" style="26" customWidth="1"/>
    <col min="7" max="7" width="5.7109375" style="26" customWidth="1"/>
    <col min="8" max="8" width="12.85546875" style="166" customWidth="1"/>
    <col min="9" max="9" width="12.140625" style="3" customWidth="1"/>
    <col min="10" max="10" width="9.140625" style="3"/>
    <col min="11" max="11" width="12.42578125" style="3" customWidth="1"/>
    <col min="12" max="16384" width="9.140625" style="3"/>
  </cols>
  <sheetData>
    <row r="2" spans="1:10" ht="18" x14ac:dyDescent="0.25">
      <c r="B2" s="77" t="s">
        <v>386</v>
      </c>
      <c r="H2" s="47"/>
    </row>
    <row r="3" spans="1:10" x14ac:dyDescent="0.2">
      <c r="B3" s="78"/>
      <c r="C3" s="78"/>
      <c r="D3" s="78"/>
      <c r="E3" s="78"/>
      <c r="F3" s="78"/>
      <c r="G3" s="78"/>
      <c r="H3" s="159"/>
    </row>
    <row r="4" spans="1:10" x14ac:dyDescent="0.2">
      <c r="A4" s="27"/>
      <c r="B4" s="78"/>
      <c r="C4" s="78"/>
      <c r="D4" s="78"/>
      <c r="E4" s="78"/>
      <c r="F4" s="78"/>
      <c r="G4" s="78"/>
      <c r="H4" s="160"/>
    </row>
    <row r="5" spans="1:10" ht="18" x14ac:dyDescent="0.25">
      <c r="A5" s="224" t="s">
        <v>381</v>
      </c>
      <c r="B5" s="78"/>
      <c r="C5" s="78"/>
      <c r="D5" s="78"/>
      <c r="E5" s="78"/>
      <c r="F5" s="89"/>
      <c r="G5" s="5" t="s">
        <v>192</v>
      </c>
      <c r="H5" s="161">
        <f>H71</f>
        <v>24860.5</v>
      </c>
      <c r="I5" s="161">
        <f>I71</f>
        <v>24873.399999999994</v>
      </c>
    </row>
    <row r="6" spans="1:10" ht="20.25" x14ac:dyDescent="0.3">
      <c r="A6" s="192" t="s">
        <v>389</v>
      </c>
      <c r="B6" s="78"/>
      <c r="C6" s="78"/>
      <c r="D6" s="78"/>
      <c r="E6" s="78"/>
      <c r="F6" s="89"/>
      <c r="G6" s="5" t="s">
        <v>193</v>
      </c>
      <c r="H6" s="161">
        <f t="shared" ref="H6:I6" si="0">H76</f>
        <v>25897.962399999997</v>
      </c>
      <c r="I6" s="161">
        <f t="shared" si="0"/>
        <v>25337.862399999995</v>
      </c>
    </row>
    <row r="7" spans="1:10" ht="18" x14ac:dyDescent="0.25">
      <c r="B7" s="78"/>
      <c r="C7" s="78"/>
      <c r="D7" s="78"/>
      <c r="E7" s="78"/>
      <c r="F7" s="89"/>
      <c r="G7" s="5" t="s">
        <v>198</v>
      </c>
      <c r="H7" s="161">
        <f>H5-H6</f>
        <v>-1037.4623999999967</v>
      </c>
      <c r="I7" s="161">
        <f>I5-I6</f>
        <v>-464.46240000000034</v>
      </c>
    </row>
    <row r="8" spans="1:10" ht="18" x14ac:dyDescent="0.25">
      <c r="B8" s="78"/>
      <c r="C8" s="78"/>
      <c r="D8" s="78"/>
      <c r="E8" s="78"/>
      <c r="F8" s="89"/>
      <c r="G8" s="5" t="s">
        <v>194</v>
      </c>
      <c r="H8" s="162">
        <f>H7/H11</f>
        <v>-5.977818751728569E-2</v>
      </c>
      <c r="I8" s="162">
        <f>I7/I11</f>
        <v>-2.545124965066773E-2</v>
      </c>
    </row>
    <row r="9" spans="1:10" ht="15.75" customHeight="1" x14ac:dyDescent="0.25">
      <c r="A9" s="256"/>
      <c r="B9" s="193"/>
      <c r="C9" s="193"/>
      <c r="D9" s="193"/>
      <c r="E9" s="193"/>
      <c r="F9" s="193"/>
      <c r="G9" s="194"/>
      <c r="H9" s="195"/>
      <c r="I9" s="32"/>
    </row>
    <row r="10" spans="1:10" s="79" customFormat="1" ht="65.25" customHeight="1" x14ac:dyDescent="0.2">
      <c r="A10" s="177" t="s">
        <v>88</v>
      </c>
      <c r="B10" s="291" t="s">
        <v>178</v>
      </c>
      <c r="C10" s="292"/>
      <c r="D10" s="292"/>
      <c r="E10" s="292"/>
      <c r="F10" s="292"/>
      <c r="G10" s="293"/>
      <c r="H10" s="163" t="s">
        <v>390</v>
      </c>
      <c r="I10" s="163" t="s">
        <v>391</v>
      </c>
    </row>
    <row r="11" spans="1:10" ht="25.9" customHeight="1" x14ac:dyDescent="0.2">
      <c r="A11" s="80" t="s">
        <v>283</v>
      </c>
      <c r="B11" s="294" t="s">
        <v>289</v>
      </c>
      <c r="C11" s="295"/>
      <c r="D11" s="295"/>
      <c r="E11" s="295"/>
      <c r="F11" s="295"/>
      <c r="G11" s="296"/>
      <c r="H11" s="99">
        <f t="shared" ref="H11:I11" si="1">H12+H17+H20+H32+H26+H28+H39+H41+H47</f>
        <v>17355.2</v>
      </c>
      <c r="I11" s="99">
        <f t="shared" si="1"/>
        <v>18249.099999999995</v>
      </c>
    </row>
    <row r="12" spans="1:10" ht="19.899999999999999" customHeight="1" x14ac:dyDescent="0.2">
      <c r="A12" s="80" t="s">
        <v>72</v>
      </c>
      <c r="B12" s="294" t="s">
        <v>290</v>
      </c>
      <c r="C12" s="295"/>
      <c r="D12" s="295"/>
      <c r="E12" s="295"/>
      <c r="F12" s="295"/>
      <c r="G12" s="296"/>
      <c r="H12" s="99">
        <f>H13</f>
        <v>7825.9000000000005</v>
      </c>
      <c r="I12" s="99">
        <f>I13</f>
        <v>8291.9</v>
      </c>
    </row>
    <row r="13" spans="1:10" ht="19.899999999999999" customHeight="1" x14ac:dyDescent="0.2">
      <c r="A13" s="80" t="s">
        <v>114</v>
      </c>
      <c r="B13" s="294" t="s">
        <v>291</v>
      </c>
      <c r="C13" s="295"/>
      <c r="D13" s="295"/>
      <c r="E13" s="295"/>
      <c r="F13" s="295"/>
      <c r="G13" s="296"/>
      <c r="H13" s="99">
        <f>H14++H15+H16</f>
        <v>7825.9000000000005</v>
      </c>
      <c r="I13" s="99">
        <f>I14++I15+I16</f>
        <v>8291.9</v>
      </c>
    </row>
    <row r="14" spans="1:10" ht="81.599999999999994" customHeight="1" x14ac:dyDescent="0.2">
      <c r="A14" s="191" t="s">
        <v>265</v>
      </c>
      <c r="B14" s="294" t="s">
        <v>292</v>
      </c>
      <c r="C14" s="295"/>
      <c r="D14" s="295"/>
      <c r="E14" s="295"/>
      <c r="F14" s="295"/>
      <c r="G14" s="296"/>
      <c r="H14" s="99">
        <v>7597.6</v>
      </c>
      <c r="I14" s="32">
        <v>8062.5</v>
      </c>
    </row>
    <row r="15" spans="1:10" ht="123.75" customHeight="1" x14ac:dyDescent="0.25">
      <c r="A15" s="80" t="s">
        <v>284</v>
      </c>
      <c r="B15" s="294" t="s">
        <v>293</v>
      </c>
      <c r="C15" s="295"/>
      <c r="D15" s="295"/>
      <c r="E15" s="295"/>
      <c r="F15" s="295"/>
      <c r="G15" s="296"/>
      <c r="H15" s="99">
        <v>23.3</v>
      </c>
      <c r="I15" s="32">
        <v>24.4</v>
      </c>
      <c r="J15" s="210"/>
    </row>
    <row r="16" spans="1:10" ht="62.45" customHeight="1" x14ac:dyDescent="0.25">
      <c r="A16" s="80" t="s">
        <v>282</v>
      </c>
      <c r="B16" s="294" t="s">
        <v>294</v>
      </c>
      <c r="C16" s="295"/>
      <c r="D16" s="295"/>
      <c r="E16" s="295"/>
      <c r="F16" s="295"/>
      <c r="G16" s="296"/>
      <c r="H16" s="99">
        <v>205</v>
      </c>
      <c r="I16" s="32">
        <v>205</v>
      </c>
      <c r="J16" s="210"/>
    </row>
    <row r="17" spans="1:10" ht="25.15" customHeight="1" x14ac:dyDescent="0.25">
      <c r="A17" s="80" t="s">
        <v>71</v>
      </c>
      <c r="B17" s="294" t="s">
        <v>295</v>
      </c>
      <c r="C17" s="295"/>
      <c r="D17" s="295"/>
      <c r="E17" s="295"/>
      <c r="F17" s="295"/>
      <c r="G17" s="296"/>
      <c r="H17" s="99">
        <f>H18+H19</f>
        <v>225</v>
      </c>
      <c r="I17" s="99">
        <f>I18+I19</f>
        <v>237</v>
      </c>
      <c r="J17" s="210"/>
    </row>
    <row r="18" spans="1:10" ht="22.9" customHeight="1" x14ac:dyDescent="0.25">
      <c r="A18" s="80" t="s">
        <v>260</v>
      </c>
      <c r="B18" s="294" t="s">
        <v>296</v>
      </c>
      <c r="C18" s="295"/>
      <c r="D18" s="295"/>
      <c r="E18" s="295"/>
      <c r="F18" s="295"/>
      <c r="G18" s="296"/>
      <c r="H18" s="99">
        <v>225</v>
      </c>
      <c r="I18" s="32">
        <v>237</v>
      </c>
      <c r="J18" s="210"/>
    </row>
    <row r="19" spans="1:10" ht="47.45" customHeight="1" x14ac:dyDescent="0.25">
      <c r="A19" s="80" t="s">
        <v>354</v>
      </c>
      <c r="B19" s="294" t="s">
        <v>353</v>
      </c>
      <c r="C19" s="295"/>
      <c r="D19" s="295"/>
      <c r="E19" s="295"/>
      <c r="F19" s="295"/>
      <c r="G19" s="296"/>
      <c r="H19" s="99">
        <v>0</v>
      </c>
      <c r="I19" s="32">
        <v>0</v>
      </c>
      <c r="J19" s="210"/>
    </row>
    <row r="20" spans="1:10" ht="18.600000000000001" customHeight="1" x14ac:dyDescent="0.25">
      <c r="A20" s="80" t="s">
        <v>70</v>
      </c>
      <c r="B20" s="294" t="s">
        <v>297</v>
      </c>
      <c r="C20" s="295"/>
      <c r="D20" s="295"/>
      <c r="E20" s="295"/>
      <c r="F20" s="295"/>
      <c r="G20" s="296"/>
      <c r="H20" s="99">
        <f>H21+H23</f>
        <v>8023.6</v>
      </c>
      <c r="I20" s="99">
        <f>I21+I23</f>
        <v>8416.7999999999993</v>
      </c>
      <c r="J20" s="210"/>
    </row>
    <row r="21" spans="1:10" ht="19.149999999999999" customHeight="1" x14ac:dyDescent="0.25">
      <c r="A21" s="80" t="s">
        <v>73</v>
      </c>
      <c r="B21" s="294" t="s">
        <v>298</v>
      </c>
      <c r="C21" s="295"/>
      <c r="D21" s="295"/>
      <c r="E21" s="295"/>
      <c r="F21" s="295"/>
      <c r="G21" s="296"/>
      <c r="H21" s="99">
        <f>H22</f>
        <v>1659</v>
      </c>
      <c r="I21" s="99">
        <f>I22</f>
        <v>1740.3</v>
      </c>
      <c r="J21" s="210"/>
    </row>
    <row r="22" spans="1:10" ht="60" customHeight="1" x14ac:dyDescent="0.25">
      <c r="A22" s="80" t="s">
        <v>144</v>
      </c>
      <c r="B22" s="294" t="s">
        <v>299</v>
      </c>
      <c r="C22" s="295"/>
      <c r="D22" s="295"/>
      <c r="E22" s="295"/>
      <c r="F22" s="295"/>
      <c r="G22" s="296"/>
      <c r="H22" s="99">
        <v>1659</v>
      </c>
      <c r="I22" s="32">
        <v>1740.3</v>
      </c>
      <c r="J22" s="210"/>
    </row>
    <row r="23" spans="1:10" ht="19.149999999999999" customHeight="1" x14ac:dyDescent="0.25">
      <c r="A23" s="80" t="s">
        <v>74</v>
      </c>
      <c r="B23" s="294" t="s">
        <v>300</v>
      </c>
      <c r="C23" s="295"/>
      <c r="D23" s="295"/>
      <c r="E23" s="295"/>
      <c r="F23" s="295"/>
      <c r="G23" s="296"/>
      <c r="H23" s="99">
        <f>H24+H25</f>
        <v>6364.6</v>
      </c>
      <c r="I23" s="99">
        <f>I24+I25</f>
        <v>6676.5</v>
      </c>
      <c r="J23" s="210"/>
    </row>
    <row r="24" spans="1:10" ht="79.900000000000006" customHeight="1" x14ac:dyDescent="0.25">
      <c r="A24" s="80" t="s">
        <v>105</v>
      </c>
      <c r="B24" s="294" t="s">
        <v>301</v>
      </c>
      <c r="C24" s="295"/>
      <c r="D24" s="295"/>
      <c r="E24" s="295"/>
      <c r="F24" s="295"/>
      <c r="G24" s="296"/>
      <c r="H24" s="99">
        <v>3168.6</v>
      </c>
      <c r="I24" s="32">
        <v>3323.9</v>
      </c>
      <c r="J24" s="210"/>
    </row>
    <row r="25" spans="1:10" ht="82.9" customHeight="1" x14ac:dyDescent="0.25">
      <c r="A25" s="80" t="s">
        <v>106</v>
      </c>
      <c r="B25" s="294" t="s">
        <v>302</v>
      </c>
      <c r="C25" s="295"/>
      <c r="D25" s="295"/>
      <c r="E25" s="295"/>
      <c r="F25" s="295"/>
      <c r="G25" s="296"/>
      <c r="H25" s="99">
        <v>3196</v>
      </c>
      <c r="I25" s="32">
        <v>3352.6</v>
      </c>
      <c r="J25" s="210"/>
    </row>
    <row r="26" spans="1:10" s="46" customFormat="1" ht="18.600000000000001" customHeight="1" x14ac:dyDescent="0.25">
      <c r="A26" s="81" t="s">
        <v>285</v>
      </c>
      <c r="B26" s="294" t="s">
        <v>303</v>
      </c>
      <c r="C26" s="295"/>
      <c r="D26" s="295"/>
      <c r="E26" s="295"/>
      <c r="F26" s="295"/>
      <c r="G26" s="296"/>
      <c r="H26" s="99">
        <f>H27</f>
        <v>256.2</v>
      </c>
      <c r="I26" s="99">
        <f>I27</f>
        <v>269</v>
      </c>
      <c r="J26" s="210"/>
    </row>
    <row r="27" spans="1:10" ht="93" customHeight="1" x14ac:dyDescent="0.25">
      <c r="A27" s="82" t="s">
        <v>156</v>
      </c>
      <c r="B27" s="294" t="s">
        <v>304</v>
      </c>
      <c r="C27" s="295"/>
      <c r="D27" s="295"/>
      <c r="E27" s="295"/>
      <c r="F27" s="295"/>
      <c r="G27" s="296"/>
      <c r="H27" s="99">
        <v>256.2</v>
      </c>
      <c r="I27" s="32">
        <v>269</v>
      </c>
      <c r="J27" s="210"/>
    </row>
    <row r="28" spans="1:10" ht="40.15" customHeight="1" x14ac:dyDescent="0.25">
      <c r="A28" s="158" t="s">
        <v>221</v>
      </c>
      <c r="B28" s="294" t="s">
        <v>305</v>
      </c>
      <c r="C28" s="295"/>
      <c r="D28" s="295"/>
      <c r="E28" s="295"/>
      <c r="F28" s="295"/>
      <c r="G28" s="296"/>
      <c r="H28" s="99">
        <f t="shared" ref="H28:I30" si="2">H29</f>
        <v>0</v>
      </c>
      <c r="I28" s="99">
        <f t="shared" si="2"/>
        <v>0</v>
      </c>
      <c r="J28" s="210"/>
    </row>
    <row r="29" spans="1:10" ht="17.45" customHeight="1" x14ac:dyDescent="0.25">
      <c r="A29" s="158" t="s">
        <v>222</v>
      </c>
      <c r="B29" s="294" t="s">
        <v>306</v>
      </c>
      <c r="C29" s="295"/>
      <c r="D29" s="295"/>
      <c r="E29" s="295"/>
      <c r="F29" s="295"/>
      <c r="G29" s="296"/>
      <c r="H29" s="99">
        <f t="shared" si="2"/>
        <v>0</v>
      </c>
      <c r="I29" s="99">
        <f t="shared" si="2"/>
        <v>0</v>
      </c>
      <c r="J29" s="210"/>
    </row>
    <row r="30" spans="1:10" ht="28.15" customHeight="1" x14ac:dyDescent="0.2">
      <c r="A30" s="158" t="s">
        <v>223</v>
      </c>
      <c r="B30" s="294" t="s">
        <v>307</v>
      </c>
      <c r="C30" s="295"/>
      <c r="D30" s="295"/>
      <c r="E30" s="295"/>
      <c r="F30" s="295"/>
      <c r="G30" s="296"/>
      <c r="H30" s="99">
        <f t="shared" si="2"/>
        <v>0</v>
      </c>
      <c r="I30" s="99">
        <f t="shared" si="2"/>
        <v>0</v>
      </c>
    </row>
    <row r="31" spans="1:10" ht="36" customHeight="1" x14ac:dyDescent="0.2">
      <c r="A31" s="158" t="s">
        <v>224</v>
      </c>
      <c r="B31" s="294" t="s">
        <v>308</v>
      </c>
      <c r="C31" s="295"/>
      <c r="D31" s="295"/>
      <c r="E31" s="295"/>
      <c r="F31" s="295"/>
      <c r="G31" s="296"/>
      <c r="H31" s="99">
        <v>0</v>
      </c>
      <c r="I31" s="32">
        <v>0</v>
      </c>
    </row>
    <row r="32" spans="1:10" ht="46.9" customHeight="1" x14ac:dyDescent="0.2">
      <c r="A32" s="80" t="s">
        <v>107</v>
      </c>
      <c r="B32" s="294" t="s">
        <v>309</v>
      </c>
      <c r="C32" s="295"/>
      <c r="D32" s="295"/>
      <c r="E32" s="295"/>
      <c r="F32" s="295"/>
      <c r="G32" s="296"/>
      <c r="H32" s="99">
        <f>H33+H38</f>
        <v>868.19999999999993</v>
      </c>
      <c r="I32" s="99">
        <f>I33+I38</f>
        <v>870.3</v>
      </c>
    </row>
    <row r="33" spans="1:9" ht="98.45" customHeight="1" x14ac:dyDescent="0.2">
      <c r="A33" s="80" t="s">
        <v>108</v>
      </c>
      <c r="B33" s="294" t="s">
        <v>310</v>
      </c>
      <c r="C33" s="295"/>
      <c r="D33" s="295"/>
      <c r="E33" s="295"/>
      <c r="F33" s="295"/>
      <c r="G33" s="296"/>
      <c r="H33" s="99">
        <f>H34+H36</f>
        <v>868.19999999999993</v>
      </c>
      <c r="I33" s="99">
        <f>I34+I36</f>
        <v>870.3</v>
      </c>
    </row>
    <row r="34" spans="1:9" ht="80.25" customHeight="1" x14ac:dyDescent="0.2">
      <c r="A34" s="80" t="s">
        <v>109</v>
      </c>
      <c r="B34" s="294" t="s">
        <v>311</v>
      </c>
      <c r="C34" s="295"/>
      <c r="D34" s="295"/>
      <c r="E34" s="295"/>
      <c r="F34" s="295"/>
      <c r="G34" s="296"/>
      <c r="H34" s="99">
        <f t="shared" ref="H34:I34" si="3">H35</f>
        <v>826.3</v>
      </c>
      <c r="I34" s="99">
        <f t="shared" si="3"/>
        <v>826.3</v>
      </c>
    </row>
    <row r="35" spans="1:9" ht="97.5" customHeight="1" x14ac:dyDescent="0.2">
      <c r="A35" s="80" t="s">
        <v>110</v>
      </c>
      <c r="B35" s="294" t="s">
        <v>312</v>
      </c>
      <c r="C35" s="295"/>
      <c r="D35" s="295"/>
      <c r="E35" s="295"/>
      <c r="F35" s="295"/>
      <c r="G35" s="296"/>
      <c r="H35" s="257">
        <v>826.3</v>
      </c>
      <c r="I35" s="257">
        <v>826.3</v>
      </c>
    </row>
    <row r="36" spans="1:9" ht="100.9" customHeight="1" x14ac:dyDescent="0.2">
      <c r="A36" s="80" t="s">
        <v>355</v>
      </c>
      <c r="B36" s="294" t="s">
        <v>357</v>
      </c>
      <c r="C36" s="295"/>
      <c r="D36" s="295"/>
      <c r="E36" s="295"/>
      <c r="F36" s="295"/>
      <c r="G36" s="296"/>
      <c r="H36" s="257">
        <f>H37</f>
        <v>41.9</v>
      </c>
      <c r="I36" s="257">
        <f>I37</f>
        <v>44</v>
      </c>
    </row>
    <row r="37" spans="1:9" ht="82.9" customHeight="1" x14ac:dyDescent="0.2">
      <c r="A37" s="80" t="s">
        <v>253</v>
      </c>
      <c r="B37" s="294" t="s">
        <v>356</v>
      </c>
      <c r="C37" s="295"/>
      <c r="D37" s="295"/>
      <c r="E37" s="295"/>
      <c r="F37" s="295"/>
      <c r="G37" s="296"/>
      <c r="H37" s="99">
        <v>41.9</v>
      </c>
      <c r="I37" s="32">
        <v>44</v>
      </c>
    </row>
    <row r="38" spans="1:9" ht="58.15" customHeight="1" x14ac:dyDescent="0.2">
      <c r="A38" s="80" t="s">
        <v>258</v>
      </c>
      <c r="B38" s="294" t="s">
        <v>313</v>
      </c>
      <c r="C38" s="295"/>
      <c r="D38" s="295"/>
      <c r="E38" s="295"/>
      <c r="F38" s="295"/>
      <c r="G38" s="296"/>
      <c r="H38" s="99">
        <v>0</v>
      </c>
      <c r="I38" s="32">
        <v>0</v>
      </c>
    </row>
    <row r="39" spans="1:9" s="46" customFormat="1" ht="42" customHeight="1" x14ac:dyDescent="0.2">
      <c r="A39" s="81" t="s">
        <v>286</v>
      </c>
      <c r="B39" s="294" t="s">
        <v>314</v>
      </c>
      <c r="C39" s="295"/>
      <c r="D39" s="295"/>
      <c r="E39" s="295"/>
      <c r="F39" s="295"/>
      <c r="G39" s="296"/>
      <c r="H39" s="99">
        <f>H40</f>
        <v>156.30000000000001</v>
      </c>
      <c r="I39" s="99">
        <f>I40</f>
        <v>164.1</v>
      </c>
    </row>
    <row r="40" spans="1:9" s="46" customFormat="1" ht="47.45" customHeight="1" x14ac:dyDescent="0.2">
      <c r="A40" s="81" t="s">
        <v>254</v>
      </c>
      <c r="B40" s="294" t="s">
        <v>315</v>
      </c>
      <c r="C40" s="295"/>
      <c r="D40" s="295"/>
      <c r="E40" s="295"/>
      <c r="F40" s="295"/>
      <c r="G40" s="296"/>
      <c r="H40" s="257">
        <v>156.30000000000001</v>
      </c>
      <c r="I40" s="262">
        <v>164.1</v>
      </c>
    </row>
    <row r="41" spans="1:9" s="46" customFormat="1" ht="35.450000000000003" customHeight="1" x14ac:dyDescent="0.2">
      <c r="A41" s="81" t="s">
        <v>179</v>
      </c>
      <c r="B41" s="294" t="s">
        <v>316</v>
      </c>
      <c r="C41" s="295"/>
      <c r="D41" s="295"/>
      <c r="E41" s="295"/>
      <c r="F41" s="295"/>
      <c r="G41" s="296"/>
      <c r="H41" s="99">
        <f t="shared" ref="H41:I41" si="4">H42+H44</f>
        <v>0</v>
      </c>
      <c r="I41" s="99">
        <f t="shared" si="4"/>
        <v>0</v>
      </c>
    </row>
    <row r="42" spans="1:9" s="46" customFormat="1" ht="88.5" customHeight="1" x14ac:dyDescent="0.2">
      <c r="A42" s="60" t="s">
        <v>250</v>
      </c>
      <c r="B42" s="303" t="s">
        <v>317</v>
      </c>
      <c r="C42" s="304"/>
      <c r="D42" s="304"/>
      <c r="E42" s="304"/>
      <c r="F42" s="304"/>
      <c r="G42" s="305"/>
      <c r="H42" s="99">
        <f>H43</f>
        <v>0</v>
      </c>
      <c r="I42" s="99">
        <f>I43</f>
        <v>0</v>
      </c>
    </row>
    <row r="43" spans="1:9" s="46" customFormat="1" ht="109.5" customHeight="1" x14ac:dyDescent="0.2">
      <c r="A43" s="186" t="s">
        <v>259</v>
      </c>
      <c r="B43" s="303" t="s">
        <v>318</v>
      </c>
      <c r="C43" s="304"/>
      <c r="D43" s="304"/>
      <c r="E43" s="304"/>
      <c r="F43" s="304"/>
      <c r="G43" s="305"/>
      <c r="H43" s="99">
        <v>0</v>
      </c>
      <c r="I43" s="262">
        <v>0</v>
      </c>
    </row>
    <row r="44" spans="1:9" s="46" customFormat="1" ht="67.5" customHeight="1" x14ac:dyDescent="0.2">
      <c r="A44" s="81" t="s">
        <v>188</v>
      </c>
      <c r="B44" s="294" t="s">
        <v>319</v>
      </c>
      <c r="C44" s="295"/>
      <c r="D44" s="295"/>
      <c r="E44" s="295"/>
      <c r="F44" s="295"/>
      <c r="G44" s="296"/>
      <c r="H44" s="99">
        <f t="shared" ref="H44:I45" si="5">H45</f>
        <v>0</v>
      </c>
      <c r="I44" s="99">
        <f t="shared" si="5"/>
        <v>0</v>
      </c>
    </row>
    <row r="45" spans="1:9" s="46" customFormat="1" ht="38.450000000000003" customHeight="1" x14ac:dyDescent="0.2">
      <c r="A45" s="81" t="s">
        <v>180</v>
      </c>
      <c r="B45" s="294" t="s">
        <v>320</v>
      </c>
      <c r="C45" s="295"/>
      <c r="D45" s="295"/>
      <c r="E45" s="295"/>
      <c r="F45" s="295"/>
      <c r="G45" s="296"/>
      <c r="H45" s="99">
        <f t="shared" si="5"/>
        <v>0</v>
      </c>
      <c r="I45" s="99">
        <f t="shared" si="5"/>
        <v>0</v>
      </c>
    </row>
    <row r="46" spans="1:9" ht="57" customHeight="1" x14ac:dyDescent="0.2">
      <c r="A46" s="80" t="s">
        <v>166</v>
      </c>
      <c r="B46" s="294" t="s">
        <v>358</v>
      </c>
      <c r="C46" s="295"/>
      <c r="D46" s="295"/>
      <c r="E46" s="295"/>
      <c r="F46" s="295"/>
      <c r="G46" s="296"/>
      <c r="H46" s="99"/>
      <c r="I46" s="32"/>
    </row>
    <row r="47" spans="1:9" s="46" customFormat="1" ht="25.15" customHeight="1" x14ac:dyDescent="0.2">
      <c r="A47" s="81" t="s">
        <v>181</v>
      </c>
      <c r="B47" s="294" t="s">
        <v>182</v>
      </c>
      <c r="C47" s="295"/>
      <c r="D47" s="295"/>
      <c r="E47" s="295"/>
      <c r="F47" s="295"/>
      <c r="G47" s="296"/>
      <c r="H47" s="99">
        <f t="shared" ref="H47:I48" si="6">H48</f>
        <v>0</v>
      </c>
      <c r="I47" s="99">
        <f t="shared" si="6"/>
        <v>0</v>
      </c>
    </row>
    <row r="48" spans="1:9" s="46" customFormat="1" ht="35.450000000000003" customHeight="1" x14ac:dyDescent="0.2">
      <c r="A48" s="81" t="s">
        <v>183</v>
      </c>
      <c r="B48" s="294" t="s">
        <v>184</v>
      </c>
      <c r="C48" s="295"/>
      <c r="D48" s="295"/>
      <c r="E48" s="295"/>
      <c r="F48" s="295"/>
      <c r="G48" s="296"/>
      <c r="H48" s="99">
        <f t="shared" si="6"/>
        <v>0</v>
      </c>
      <c r="I48" s="99">
        <f t="shared" si="6"/>
        <v>0</v>
      </c>
    </row>
    <row r="49" spans="1:10" ht="41.45" customHeight="1" x14ac:dyDescent="0.2">
      <c r="A49" s="82" t="s">
        <v>149</v>
      </c>
      <c r="B49" s="294" t="s">
        <v>148</v>
      </c>
      <c r="C49" s="295"/>
      <c r="D49" s="295"/>
      <c r="E49" s="295"/>
      <c r="F49" s="295"/>
      <c r="G49" s="296"/>
      <c r="H49" s="99">
        <v>0</v>
      </c>
      <c r="I49" s="32"/>
    </row>
    <row r="50" spans="1:10" ht="24.6" customHeight="1" x14ac:dyDescent="0.2">
      <c r="A50" s="80" t="s">
        <v>75</v>
      </c>
      <c r="B50" s="294" t="s">
        <v>321</v>
      </c>
      <c r="C50" s="295"/>
      <c r="D50" s="295"/>
      <c r="E50" s="295"/>
      <c r="F50" s="295"/>
      <c r="G50" s="296"/>
      <c r="H50" s="99">
        <f t="shared" ref="H50:I50" si="7">H51+H69</f>
        <v>7505.3</v>
      </c>
      <c r="I50" s="99">
        <f t="shared" si="7"/>
        <v>6624.3</v>
      </c>
    </row>
    <row r="51" spans="1:10" ht="35.450000000000003" customHeight="1" x14ac:dyDescent="0.2">
      <c r="A51" s="80" t="s">
        <v>187</v>
      </c>
      <c r="B51" s="294" t="s">
        <v>322</v>
      </c>
      <c r="C51" s="295"/>
      <c r="D51" s="295"/>
      <c r="E51" s="295"/>
      <c r="F51" s="295"/>
      <c r="G51" s="296"/>
      <c r="H51" s="99">
        <f t="shared" ref="H51:I51" si="8">H52+H57+H64+H67</f>
        <v>7505.3</v>
      </c>
      <c r="I51" s="99">
        <f t="shared" si="8"/>
        <v>6624.3</v>
      </c>
    </row>
    <row r="52" spans="1:10" ht="35.450000000000003" customHeight="1" x14ac:dyDescent="0.2">
      <c r="A52" s="80" t="s">
        <v>185</v>
      </c>
      <c r="B52" s="294" t="s">
        <v>323</v>
      </c>
      <c r="C52" s="295"/>
      <c r="D52" s="295"/>
      <c r="E52" s="295"/>
      <c r="F52" s="295"/>
      <c r="G52" s="296"/>
      <c r="H52" s="99">
        <f>H53+H55</f>
        <v>5011</v>
      </c>
      <c r="I52" s="99">
        <f>I53+I55</f>
        <v>5060</v>
      </c>
    </row>
    <row r="53" spans="1:10" ht="28.15" customHeight="1" x14ac:dyDescent="0.2">
      <c r="A53" s="80" t="s">
        <v>145</v>
      </c>
      <c r="B53" s="294" t="s">
        <v>324</v>
      </c>
      <c r="C53" s="295"/>
      <c r="D53" s="295"/>
      <c r="E53" s="295"/>
      <c r="F53" s="295"/>
      <c r="G53" s="296"/>
      <c r="H53" s="99">
        <f>H54</f>
        <v>5011</v>
      </c>
      <c r="I53" s="99">
        <f>I54</f>
        <v>5060</v>
      </c>
    </row>
    <row r="54" spans="1:10" ht="31.9" customHeight="1" x14ac:dyDescent="0.2">
      <c r="A54" s="80" t="s">
        <v>146</v>
      </c>
      <c r="B54" s="294" t="s">
        <v>325</v>
      </c>
      <c r="C54" s="295"/>
      <c r="D54" s="295"/>
      <c r="E54" s="295"/>
      <c r="F54" s="295"/>
      <c r="G54" s="296"/>
      <c r="H54" s="99">
        <f>5011</f>
        <v>5011</v>
      </c>
      <c r="I54" s="32">
        <v>5060</v>
      </c>
    </row>
    <row r="55" spans="1:10" ht="31.9" customHeight="1" x14ac:dyDescent="0.2">
      <c r="A55" s="80" t="s">
        <v>367</v>
      </c>
      <c r="B55" s="294" t="s">
        <v>368</v>
      </c>
      <c r="C55" s="295"/>
      <c r="D55" s="295"/>
      <c r="E55" s="295"/>
      <c r="F55" s="295"/>
      <c r="G55" s="296"/>
      <c r="H55" s="99">
        <f>H56</f>
        <v>0</v>
      </c>
      <c r="I55" s="99">
        <f t="shared" ref="I55" si="9">I56</f>
        <v>0</v>
      </c>
      <c r="J55" s="99"/>
    </row>
    <row r="56" spans="1:10" ht="31.9" customHeight="1" x14ac:dyDescent="0.2">
      <c r="A56" s="80" t="s">
        <v>366</v>
      </c>
      <c r="B56" s="294" t="s">
        <v>369</v>
      </c>
      <c r="C56" s="295"/>
      <c r="D56" s="295"/>
      <c r="E56" s="295"/>
      <c r="F56" s="295"/>
      <c r="G56" s="296"/>
      <c r="H56" s="99">
        <v>0</v>
      </c>
      <c r="I56" s="32">
        <v>0</v>
      </c>
      <c r="J56" s="119"/>
    </row>
    <row r="57" spans="1:10" ht="45.6" customHeight="1" x14ac:dyDescent="0.2">
      <c r="A57" s="80" t="s">
        <v>186</v>
      </c>
      <c r="B57" s="294" t="s">
        <v>326</v>
      </c>
      <c r="C57" s="295"/>
      <c r="D57" s="295"/>
      <c r="E57" s="295"/>
      <c r="F57" s="295"/>
      <c r="G57" s="296"/>
      <c r="H57" s="99">
        <f>H58+H60+H62</f>
        <v>2072</v>
      </c>
      <c r="I57" s="99">
        <f>I58+I60+I62</f>
        <v>1132.0999999999999</v>
      </c>
    </row>
    <row r="58" spans="1:10" ht="45.6" customHeight="1" x14ac:dyDescent="0.2">
      <c r="A58" s="33" t="s">
        <v>374</v>
      </c>
      <c r="B58" s="303" t="s">
        <v>376</v>
      </c>
      <c r="C58" s="304"/>
      <c r="D58" s="304"/>
      <c r="E58" s="304"/>
      <c r="F58" s="304"/>
      <c r="G58" s="305"/>
      <c r="H58" s="99">
        <f>H59</f>
        <v>0</v>
      </c>
      <c r="I58" s="99">
        <f>I59</f>
        <v>0</v>
      </c>
    </row>
    <row r="59" spans="1:10" ht="45.6" customHeight="1" x14ac:dyDescent="0.2">
      <c r="A59" s="33" t="s">
        <v>375</v>
      </c>
      <c r="B59" s="303" t="s">
        <v>377</v>
      </c>
      <c r="C59" s="304"/>
      <c r="D59" s="304"/>
      <c r="E59" s="304"/>
      <c r="F59" s="304"/>
      <c r="G59" s="305"/>
      <c r="H59" s="99">
        <v>0</v>
      </c>
      <c r="I59" s="32">
        <v>0</v>
      </c>
    </row>
    <row r="60" spans="1:10" ht="60" customHeight="1" x14ac:dyDescent="0.2">
      <c r="A60" s="82" t="s">
        <v>287</v>
      </c>
      <c r="B60" s="303" t="s">
        <v>327</v>
      </c>
      <c r="C60" s="304"/>
      <c r="D60" s="304"/>
      <c r="E60" s="304"/>
      <c r="F60" s="304"/>
      <c r="G60" s="305"/>
      <c r="H60" s="99">
        <f>H61</f>
        <v>0</v>
      </c>
      <c r="I60" s="99">
        <f>I61</f>
        <v>0</v>
      </c>
    </row>
    <row r="61" spans="1:10" ht="75.599999999999994" customHeight="1" x14ac:dyDescent="0.2">
      <c r="A61" s="82" t="s">
        <v>288</v>
      </c>
      <c r="B61" s="303" t="s">
        <v>328</v>
      </c>
      <c r="C61" s="304"/>
      <c r="D61" s="304"/>
      <c r="E61" s="304"/>
      <c r="F61" s="304"/>
      <c r="G61" s="305"/>
      <c r="H61" s="99">
        <v>0</v>
      </c>
      <c r="I61" s="32">
        <v>0</v>
      </c>
    </row>
    <row r="62" spans="1:10" ht="29.45" customHeight="1" x14ac:dyDescent="0.2">
      <c r="A62" s="71" t="s">
        <v>170</v>
      </c>
      <c r="B62" s="294" t="s">
        <v>329</v>
      </c>
      <c r="C62" s="295"/>
      <c r="D62" s="295"/>
      <c r="E62" s="295"/>
      <c r="F62" s="295"/>
      <c r="G62" s="296"/>
      <c r="H62" s="99">
        <f>H63</f>
        <v>2072</v>
      </c>
      <c r="I62" s="99">
        <f>I63</f>
        <v>1132.0999999999999</v>
      </c>
    </row>
    <row r="63" spans="1:10" ht="30.6" customHeight="1" x14ac:dyDescent="0.2">
      <c r="A63" s="82" t="s">
        <v>171</v>
      </c>
      <c r="B63" s="294" t="s">
        <v>330</v>
      </c>
      <c r="C63" s="295"/>
      <c r="D63" s="295"/>
      <c r="E63" s="295"/>
      <c r="F63" s="295"/>
      <c r="G63" s="296"/>
      <c r="H63" s="99">
        <f>1691.6+380.4</f>
        <v>2072</v>
      </c>
      <c r="I63" s="32">
        <f>795.2+336.9</f>
        <v>1132.0999999999999</v>
      </c>
    </row>
    <row r="64" spans="1:10" ht="29.45" customHeight="1" x14ac:dyDescent="0.2">
      <c r="A64" s="80" t="s">
        <v>111</v>
      </c>
      <c r="B64" s="294" t="s">
        <v>331</v>
      </c>
      <c r="C64" s="295"/>
      <c r="D64" s="295"/>
      <c r="E64" s="295"/>
      <c r="F64" s="295"/>
      <c r="G64" s="296"/>
      <c r="H64" s="99">
        <f t="shared" ref="H64:I65" si="10">H65</f>
        <v>422.3</v>
      </c>
      <c r="I64" s="99">
        <f t="shared" si="10"/>
        <v>432.2</v>
      </c>
    </row>
    <row r="65" spans="1:10" ht="40.15" customHeight="1" x14ac:dyDescent="0.2">
      <c r="A65" s="80" t="s">
        <v>112</v>
      </c>
      <c r="B65" s="294" t="s">
        <v>332</v>
      </c>
      <c r="C65" s="295"/>
      <c r="D65" s="295"/>
      <c r="E65" s="295"/>
      <c r="F65" s="295"/>
      <c r="G65" s="296"/>
      <c r="H65" s="99">
        <f t="shared" si="10"/>
        <v>422.3</v>
      </c>
      <c r="I65" s="99">
        <f t="shared" si="10"/>
        <v>432.2</v>
      </c>
    </row>
    <row r="66" spans="1:10" ht="54.6" customHeight="1" x14ac:dyDescent="0.2">
      <c r="A66" s="80" t="s">
        <v>113</v>
      </c>
      <c r="B66" s="294" t="s">
        <v>333</v>
      </c>
      <c r="C66" s="295"/>
      <c r="D66" s="295"/>
      <c r="E66" s="295"/>
      <c r="F66" s="295"/>
      <c r="G66" s="296"/>
      <c r="H66" s="99">
        <v>422.3</v>
      </c>
      <c r="I66" s="32">
        <v>432.2</v>
      </c>
    </row>
    <row r="67" spans="1:10" ht="35.450000000000003" customHeight="1" x14ac:dyDescent="0.2">
      <c r="A67" s="71" t="s">
        <v>189</v>
      </c>
      <c r="B67" s="294" t="s">
        <v>360</v>
      </c>
      <c r="C67" s="295"/>
      <c r="D67" s="295"/>
      <c r="E67" s="295"/>
      <c r="F67" s="295"/>
      <c r="G67" s="296"/>
      <c r="H67" s="99">
        <f>H68</f>
        <v>0</v>
      </c>
      <c r="I67" s="99">
        <f>I68</f>
        <v>0</v>
      </c>
    </row>
    <row r="68" spans="1:10" ht="35.450000000000003" customHeight="1" x14ac:dyDescent="0.2">
      <c r="A68" s="250" t="s">
        <v>190</v>
      </c>
      <c r="B68" s="300" t="s">
        <v>361</v>
      </c>
      <c r="C68" s="301"/>
      <c r="D68" s="301"/>
      <c r="E68" s="301"/>
      <c r="F68" s="301"/>
      <c r="G68" s="302"/>
      <c r="H68" s="245">
        <v>0</v>
      </c>
      <c r="I68" s="263">
        <v>0</v>
      </c>
    </row>
    <row r="69" spans="1:10" ht="19.5" customHeight="1" x14ac:dyDescent="0.2">
      <c r="A69" s="71" t="s">
        <v>195</v>
      </c>
      <c r="B69" s="294" t="s">
        <v>378</v>
      </c>
      <c r="C69" s="295"/>
      <c r="D69" s="295"/>
      <c r="E69" s="295"/>
      <c r="F69" s="295"/>
      <c r="G69" s="296"/>
      <c r="H69" s="99">
        <f>H70</f>
        <v>0</v>
      </c>
      <c r="I69" s="99">
        <f>I70</f>
        <v>0</v>
      </c>
    </row>
    <row r="70" spans="1:10" ht="30.75" customHeight="1" x14ac:dyDescent="0.2">
      <c r="A70" s="71" t="s">
        <v>196</v>
      </c>
      <c r="B70" s="294" t="s">
        <v>379</v>
      </c>
      <c r="C70" s="295"/>
      <c r="D70" s="295"/>
      <c r="E70" s="295"/>
      <c r="F70" s="295"/>
      <c r="G70" s="296"/>
      <c r="H70" s="99">
        <v>0</v>
      </c>
      <c r="I70" s="32">
        <v>0</v>
      </c>
    </row>
    <row r="71" spans="1:10" s="84" customFormat="1" ht="25.15" customHeight="1" x14ac:dyDescent="0.25">
      <c r="A71" s="83" t="s">
        <v>76</v>
      </c>
      <c r="B71" s="297"/>
      <c r="C71" s="298"/>
      <c r="D71" s="298"/>
      <c r="E71" s="298"/>
      <c r="F71" s="298"/>
      <c r="G71" s="299"/>
      <c r="H71" s="164">
        <f t="shared" ref="H71:I71" si="11">H50+H11</f>
        <v>24860.5</v>
      </c>
      <c r="I71" s="164">
        <f t="shared" si="11"/>
        <v>24873.399999999994</v>
      </c>
    </row>
    <row r="72" spans="1:10" s="84" customFormat="1" ht="35.450000000000003" customHeight="1" x14ac:dyDescent="0.25">
      <c r="A72" s="116"/>
      <c r="B72" s="117"/>
      <c r="C72" s="117"/>
      <c r="D72" s="117"/>
      <c r="E72" s="117"/>
      <c r="F72" s="117"/>
      <c r="G72" s="117"/>
      <c r="H72" s="165"/>
      <c r="I72" s="230"/>
    </row>
    <row r="73" spans="1:10" s="84" customFormat="1" ht="35.450000000000003" customHeight="1" x14ac:dyDescent="0.25">
      <c r="A73" s="116"/>
      <c r="B73" s="117"/>
      <c r="C73" s="117"/>
      <c r="D73" s="117"/>
      <c r="E73" s="117"/>
      <c r="F73" s="117"/>
      <c r="G73" s="117"/>
      <c r="H73" s="165"/>
      <c r="I73" s="197"/>
      <c r="J73" s="197"/>
    </row>
    <row r="74" spans="1:10" ht="35.450000000000003" customHeight="1" thickBot="1" x14ac:dyDescent="0.25"/>
    <row r="75" spans="1:10" s="46" customFormat="1" ht="43.9" customHeight="1" thickBot="1" x14ac:dyDescent="0.25">
      <c r="A75" s="52" t="s">
        <v>9</v>
      </c>
      <c r="B75" s="53" t="s">
        <v>58</v>
      </c>
      <c r="C75" s="53" t="s">
        <v>3</v>
      </c>
      <c r="D75" s="53" t="s">
        <v>8</v>
      </c>
      <c r="E75" s="53" t="s">
        <v>46</v>
      </c>
      <c r="F75" s="53" t="s">
        <v>47</v>
      </c>
      <c r="G75" s="53" t="s">
        <v>174</v>
      </c>
      <c r="H75" s="264" t="str">
        <f>H10</f>
        <v>Утвержденный план 2014</v>
      </c>
      <c r="I75" s="264" t="str">
        <f>I10</f>
        <v>Утвержденный план 2015</v>
      </c>
    </row>
    <row r="76" spans="1:10" s="84" customFormat="1" ht="35.450000000000003" customHeight="1" x14ac:dyDescent="0.25">
      <c r="A76" s="83" t="s">
        <v>90</v>
      </c>
      <c r="B76" s="297"/>
      <c r="C76" s="298"/>
      <c r="D76" s="298"/>
      <c r="E76" s="298"/>
      <c r="F76" s="298"/>
      <c r="G76" s="299"/>
      <c r="H76" s="265">
        <f>H77+H283</f>
        <v>25897.962399999997</v>
      </c>
      <c r="I76" s="265">
        <f>I77+I283</f>
        <v>25337.862399999995</v>
      </c>
    </row>
    <row r="77" spans="1:10" s="46" customFormat="1" ht="35.450000000000003" customHeight="1" x14ac:dyDescent="0.25">
      <c r="A77" s="144" t="s">
        <v>62</v>
      </c>
      <c r="B77" s="55">
        <v>734</v>
      </c>
      <c r="C77" s="56"/>
      <c r="D77" s="56"/>
      <c r="E77" s="85"/>
      <c r="F77" s="56"/>
      <c r="G77" s="56"/>
      <c r="H77" s="266">
        <f>H78+H133+H148+H173+H270+H162+H275</f>
        <v>19647.841599999996</v>
      </c>
      <c r="I77" s="266">
        <f>I78+I133+I148+I173+I270+I162+I275</f>
        <v>19087.741599999994</v>
      </c>
    </row>
    <row r="78" spans="1:10" s="46" customFormat="1" ht="22.15" customHeight="1" x14ac:dyDescent="0.25">
      <c r="A78" s="144" t="s">
        <v>0</v>
      </c>
      <c r="B78" s="56">
        <v>734</v>
      </c>
      <c r="C78" s="56" t="s">
        <v>10</v>
      </c>
      <c r="D78" s="56" t="s">
        <v>139</v>
      </c>
      <c r="E78" s="56" t="s">
        <v>137</v>
      </c>
      <c r="F78" s="56" t="s">
        <v>48</v>
      </c>
      <c r="G78" s="56" t="s">
        <v>48</v>
      </c>
      <c r="H78" s="266">
        <f>H79+H91+H103+H122+H127</f>
        <v>18028.017999999996</v>
      </c>
      <c r="I78" s="266">
        <f>I79+I91+I103+I122+I127</f>
        <v>17658.017999999993</v>
      </c>
    </row>
    <row r="79" spans="1:10" s="46" customFormat="1" ht="47.45" customHeight="1" x14ac:dyDescent="0.25">
      <c r="A79" s="144" t="s">
        <v>191</v>
      </c>
      <c r="B79" s="261">
        <v>734</v>
      </c>
      <c r="C79" s="261" t="s">
        <v>10</v>
      </c>
      <c r="D79" s="261" t="s">
        <v>25</v>
      </c>
      <c r="E79" s="261" t="s">
        <v>137</v>
      </c>
      <c r="F79" s="261" t="s">
        <v>48</v>
      </c>
      <c r="G79" s="261" t="s">
        <v>48</v>
      </c>
      <c r="H79" s="267">
        <f t="shared" ref="H79:I80" si="12">H80</f>
        <v>1527.8969999999999</v>
      </c>
      <c r="I79" s="267">
        <f t="shared" si="12"/>
        <v>1527.8969999999999</v>
      </c>
    </row>
    <row r="80" spans="1:10" s="86" customFormat="1" ht="60.6" customHeight="1" x14ac:dyDescent="0.2">
      <c r="A80" s="102" t="s">
        <v>115</v>
      </c>
      <c r="B80" s="145">
        <v>734</v>
      </c>
      <c r="C80" s="145" t="s">
        <v>10</v>
      </c>
      <c r="D80" s="145" t="s">
        <v>25</v>
      </c>
      <c r="E80" s="145" t="s">
        <v>118</v>
      </c>
      <c r="F80" s="145" t="s">
        <v>48</v>
      </c>
      <c r="G80" s="145" t="s">
        <v>48</v>
      </c>
      <c r="H80" s="268">
        <f t="shared" si="12"/>
        <v>1527.8969999999999</v>
      </c>
      <c r="I80" s="268">
        <f t="shared" si="12"/>
        <v>1527.8969999999999</v>
      </c>
    </row>
    <row r="81" spans="1:10" ht="35.450000000000003" customHeight="1" x14ac:dyDescent="0.2">
      <c r="A81" s="33" t="s">
        <v>116</v>
      </c>
      <c r="B81" s="58">
        <v>734</v>
      </c>
      <c r="C81" s="58" t="s">
        <v>10</v>
      </c>
      <c r="D81" s="58" t="s">
        <v>25</v>
      </c>
      <c r="E81" s="58" t="s">
        <v>135</v>
      </c>
      <c r="F81" s="58" t="s">
        <v>136</v>
      </c>
      <c r="G81" s="58" t="s">
        <v>48</v>
      </c>
      <c r="H81" s="269">
        <f t="shared" ref="H81:I81" si="13">+H82</f>
        <v>1527.8969999999999</v>
      </c>
      <c r="I81" s="269">
        <f t="shared" si="13"/>
        <v>1527.8969999999999</v>
      </c>
    </row>
    <row r="82" spans="1:10" ht="25.15" customHeight="1" x14ac:dyDescent="0.2">
      <c r="A82" s="33" t="s">
        <v>55</v>
      </c>
      <c r="B82" s="58">
        <v>734</v>
      </c>
      <c r="C82" s="58" t="s">
        <v>10</v>
      </c>
      <c r="D82" s="58" t="s">
        <v>25</v>
      </c>
      <c r="E82" s="58" t="s">
        <v>135</v>
      </c>
      <c r="F82" s="58" t="s">
        <v>136</v>
      </c>
      <c r="G82" s="58" t="s">
        <v>54</v>
      </c>
      <c r="H82" s="269">
        <f>+H83+H87+H90</f>
        <v>1527.8969999999999</v>
      </c>
      <c r="I82" s="269">
        <f>+I83+I87+I90</f>
        <v>1527.8969999999999</v>
      </c>
    </row>
    <row r="83" spans="1:10" ht="26.45" customHeight="1" x14ac:dyDescent="0.2">
      <c r="A83" s="33" t="s">
        <v>12</v>
      </c>
      <c r="B83" s="58">
        <v>734</v>
      </c>
      <c r="C83" s="58" t="s">
        <v>10</v>
      </c>
      <c r="D83" s="58" t="s">
        <v>25</v>
      </c>
      <c r="E83" s="58" t="s">
        <v>135</v>
      </c>
      <c r="F83" s="58" t="s">
        <v>136</v>
      </c>
      <c r="G83" s="58" t="s">
        <v>35</v>
      </c>
      <c r="H83" s="269">
        <f>SUM(H84:H86)</f>
        <v>1527.8969999999999</v>
      </c>
      <c r="I83" s="269">
        <f>SUM(I84:I86)</f>
        <v>1527.8969999999999</v>
      </c>
    </row>
    <row r="84" spans="1:10" ht="24" customHeight="1" x14ac:dyDescent="0.2">
      <c r="A84" s="33" t="s">
        <v>15</v>
      </c>
      <c r="B84" s="58">
        <v>734</v>
      </c>
      <c r="C84" s="58" t="s">
        <v>10</v>
      </c>
      <c r="D84" s="58" t="s">
        <v>25</v>
      </c>
      <c r="E84" s="58" t="s">
        <v>135</v>
      </c>
      <c r="F84" s="58" t="s">
        <v>136</v>
      </c>
      <c r="G84" s="58" t="s">
        <v>36</v>
      </c>
      <c r="H84" s="270">
        <v>1173.5</v>
      </c>
      <c r="I84" s="270">
        <v>1173.5</v>
      </c>
    </row>
    <row r="85" spans="1:10" ht="24" customHeight="1" x14ac:dyDescent="0.2">
      <c r="A85" s="33" t="s">
        <v>11</v>
      </c>
      <c r="B85" s="58">
        <v>734</v>
      </c>
      <c r="C85" s="58" t="s">
        <v>10</v>
      </c>
      <c r="D85" s="58" t="s">
        <v>25</v>
      </c>
      <c r="E85" s="58" t="s">
        <v>135</v>
      </c>
      <c r="F85" s="58" t="s">
        <v>136</v>
      </c>
      <c r="G85" s="58" t="s">
        <v>49</v>
      </c>
      <c r="H85" s="270"/>
      <c r="I85" s="270"/>
    </row>
    <row r="86" spans="1:10" ht="27" customHeight="1" x14ac:dyDescent="0.2">
      <c r="A86" s="33" t="s">
        <v>13</v>
      </c>
      <c r="B86" s="58">
        <v>734</v>
      </c>
      <c r="C86" s="58" t="s">
        <v>10</v>
      </c>
      <c r="D86" s="58" t="s">
        <v>25</v>
      </c>
      <c r="E86" s="58" t="s">
        <v>135</v>
      </c>
      <c r="F86" s="58" t="s">
        <v>136</v>
      </c>
      <c r="G86" s="58" t="s">
        <v>50</v>
      </c>
      <c r="H86" s="270">
        <f>H84*0.302</f>
        <v>354.39699999999999</v>
      </c>
      <c r="I86" s="270">
        <f>I84*0.302</f>
        <v>354.39699999999999</v>
      </c>
    </row>
    <row r="87" spans="1:10" ht="27" customHeight="1" x14ac:dyDescent="0.2">
      <c r="A87" s="33" t="s">
        <v>16</v>
      </c>
      <c r="B87" s="58">
        <v>734</v>
      </c>
      <c r="C87" s="58" t="s">
        <v>10</v>
      </c>
      <c r="D87" s="58" t="s">
        <v>25</v>
      </c>
      <c r="E87" s="58" t="s">
        <v>135</v>
      </c>
      <c r="F87" s="58" t="s">
        <v>136</v>
      </c>
      <c r="G87" s="58" t="s">
        <v>37</v>
      </c>
      <c r="H87" s="270">
        <f>H88+H89</f>
        <v>0</v>
      </c>
      <c r="I87" s="270">
        <f t="shared" ref="I87" si="14">I88+I89</f>
        <v>0</v>
      </c>
      <c r="J87" s="270"/>
    </row>
    <row r="88" spans="1:10" ht="27" customHeight="1" x14ac:dyDescent="0.2">
      <c r="A88" s="243" t="s">
        <v>18</v>
      </c>
      <c r="B88" s="244">
        <v>734</v>
      </c>
      <c r="C88" s="244" t="s">
        <v>10</v>
      </c>
      <c r="D88" s="244" t="s">
        <v>25</v>
      </c>
      <c r="E88" s="244" t="s">
        <v>135</v>
      </c>
      <c r="F88" s="244" t="s">
        <v>136</v>
      </c>
      <c r="G88" s="244" t="s">
        <v>39</v>
      </c>
      <c r="H88" s="271">
        <v>0</v>
      </c>
      <c r="I88" s="263"/>
      <c r="J88" s="231"/>
    </row>
    <row r="89" spans="1:10" ht="27" customHeight="1" x14ac:dyDescent="0.2">
      <c r="A89" s="33" t="s">
        <v>14</v>
      </c>
      <c r="B89" s="58">
        <v>734</v>
      </c>
      <c r="C89" s="58" t="s">
        <v>10</v>
      </c>
      <c r="D89" s="58" t="s">
        <v>25</v>
      </c>
      <c r="E89" s="58" t="s">
        <v>135</v>
      </c>
      <c r="F89" s="58" t="s">
        <v>136</v>
      </c>
      <c r="G89" s="58" t="s">
        <v>42</v>
      </c>
      <c r="H89" s="270"/>
      <c r="I89" s="32"/>
    </row>
    <row r="90" spans="1:10" ht="27" customHeight="1" x14ac:dyDescent="0.2">
      <c r="A90" s="33" t="s">
        <v>7</v>
      </c>
      <c r="B90" s="58">
        <v>734</v>
      </c>
      <c r="C90" s="58" t="s">
        <v>10</v>
      </c>
      <c r="D90" s="58" t="s">
        <v>25</v>
      </c>
      <c r="E90" s="58" t="s">
        <v>135</v>
      </c>
      <c r="F90" s="58" t="s">
        <v>136</v>
      </c>
      <c r="G90" s="58" t="s">
        <v>51</v>
      </c>
      <c r="H90" s="270"/>
      <c r="I90" s="32"/>
    </row>
    <row r="91" spans="1:10" ht="55.9" customHeight="1" x14ac:dyDescent="0.25">
      <c r="A91" s="151" t="s">
        <v>209</v>
      </c>
      <c r="B91" s="152">
        <v>734</v>
      </c>
      <c r="C91" s="152" t="s">
        <v>10</v>
      </c>
      <c r="D91" s="152" t="s">
        <v>31</v>
      </c>
      <c r="E91" s="152" t="s">
        <v>4</v>
      </c>
      <c r="F91" s="152" t="s">
        <v>48</v>
      </c>
      <c r="G91" s="152" t="s">
        <v>48</v>
      </c>
      <c r="H91" s="272">
        <f>+H92</f>
        <v>180</v>
      </c>
      <c r="I91" s="272">
        <f>+I92</f>
        <v>0</v>
      </c>
    </row>
    <row r="92" spans="1:10" ht="57" customHeight="1" x14ac:dyDescent="0.2">
      <c r="A92" s="33" t="s">
        <v>115</v>
      </c>
      <c r="B92" s="58">
        <v>734</v>
      </c>
      <c r="C92" s="58" t="s">
        <v>10</v>
      </c>
      <c r="D92" s="58" t="s">
        <v>31</v>
      </c>
      <c r="E92" s="58" t="s">
        <v>118</v>
      </c>
      <c r="F92" s="58" t="s">
        <v>48</v>
      </c>
      <c r="G92" s="58" t="s">
        <v>48</v>
      </c>
      <c r="H92" s="270">
        <f>H93+H98</f>
        <v>180</v>
      </c>
      <c r="I92" s="270">
        <f>I93+I98</f>
        <v>0</v>
      </c>
    </row>
    <row r="93" spans="1:10" ht="35.450000000000003" customHeight="1" x14ac:dyDescent="0.2">
      <c r="A93" s="33" t="s">
        <v>263</v>
      </c>
      <c r="B93" s="58">
        <v>734</v>
      </c>
      <c r="C93" s="58" t="s">
        <v>10</v>
      </c>
      <c r="D93" s="58" t="s">
        <v>31</v>
      </c>
      <c r="E93" s="58" t="s">
        <v>264</v>
      </c>
      <c r="F93" s="59" t="s">
        <v>48</v>
      </c>
      <c r="G93" s="58" t="s">
        <v>48</v>
      </c>
      <c r="H93" s="270">
        <f>H95</f>
        <v>180</v>
      </c>
      <c r="I93" s="270">
        <f>I95</f>
        <v>0</v>
      </c>
    </row>
    <row r="94" spans="1:10" ht="27" customHeight="1" x14ac:dyDescent="0.2">
      <c r="A94" s="33" t="s">
        <v>141</v>
      </c>
      <c r="B94" s="58">
        <v>734</v>
      </c>
      <c r="C94" s="58" t="s">
        <v>10</v>
      </c>
      <c r="D94" s="58" t="s">
        <v>31</v>
      </c>
      <c r="E94" s="58" t="s">
        <v>264</v>
      </c>
      <c r="F94" s="58" t="s">
        <v>136</v>
      </c>
      <c r="G94" s="58" t="s">
        <v>48</v>
      </c>
      <c r="H94" s="270">
        <f>H95</f>
        <v>180</v>
      </c>
      <c r="I94" s="270">
        <f>I95</f>
        <v>0</v>
      </c>
    </row>
    <row r="95" spans="1:10" ht="20.45" customHeight="1" x14ac:dyDescent="0.2">
      <c r="A95" s="33" t="s">
        <v>55</v>
      </c>
      <c r="B95" s="58">
        <v>734</v>
      </c>
      <c r="C95" s="58" t="s">
        <v>10</v>
      </c>
      <c r="D95" s="58" t="s">
        <v>31</v>
      </c>
      <c r="E95" s="58" t="s">
        <v>264</v>
      </c>
      <c r="F95" s="58" t="s">
        <v>136</v>
      </c>
      <c r="G95" s="58" t="s">
        <v>54</v>
      </c>
      <c r="H95" s="270">
        <f>H97</f>
        <v>180</v>
      </c>
      <c r="I95" s="270">
        <f>I97</f>
        <v>0</v>
      </c>
    </row>
    <row r="96" spans="1:10" ht="19.149999999999999" customHeight="1" x14ac:dyDescent="0.2">
      <c r="A96" s="33" t="s">
        <v>16</v>
      </c>
      <c r="B96" s="58">
        <v>734</v>
      </c>
      <c r="C96" s="58" t="s">
        <v>10</v>
      </c>
      <c r="D96" s="58" t="s">
        <v>31</v>
      </c>
      <c r="E96" s="58" t="s">
        <v>264</v>
      </c>
      <c r="F96" s="58" t="s">
        <v>136</v>
      </c>
      <c r="G96" s="58" t="s">
        <v>37</v>
      </c>
      <c r="H96" s="270">
        <f>H97</f>
        <v>180</v>
      </c>
      <c r="I96" s="270">
        <f>I97</f>
        <v>0</v>
      </c>
    </row>
    <row r="97" spans="1:11" ht="23.45" customHeight="1" x14ac:dyDescent="0.2">
      <c r="A97" s="33" t="s">
        <v>14</v>
      </c>
      <c r="B97" s="61">
        <v>734</v>
      </c>
      <c r="C97" s="61" t="s">
        <v>10</v>
      </c>
      <c r="D97" s="61" t="s">
        <v>31</v>
      </c>
      <c r="E97" s="61" t="s">
        <v>264</v>
      </c>
      <c r="F97" s="61" t="s">
        <v>136</v>
      </c>
      <c r="G97" s="61" t="s">
        <v>42</v>
      </c>
      <c r="H97" s="270">
        <v>180</v>
      </c>
      <c r="I97" s="32"/>
      <c r="J97" s="3">
        <v>180</v>
      </c>
    </row>
    <row r="98" spans="1:11" ht="23.45" customHeight="1" x14ac:dyDescent="0.2">
      <c r="A98" s="33" t="s">
        <v>29</v>
      </c>
      <c r="B98" s="58">
        <v>734</v>
      </c>
      <c r="C98" s="58" t="s">
        <v>10</v>
      </c>
      <c r="D98" s="58" t="s">
        <v>31</v>
      </c>
      <c r="E98" s="58" t="s">
        <v>119</v>
      </c>
      <c r="F98" s="59" t="s">
        <v>136</v>
      </c>
      <c r="G98" s="58" t="s">
        <v>48</v>
      </c>
      <c r="H98" s="270">
        <f>H99</f>
        <v>0</v>
      </c>
      <c r="I98" s="270">
        <f>I99</f>
        <v>0</v>
      </c>
    </row>
    <row r="99" spans="1:11" ht="23.45" customHeight="1" x14ac:dyDescent="0.2">
      <c r="A99" s="33" t="s">
        <v>55</v>
      </c>
      <c r="B99" s="58">
        <v>734</v>
      </c>
      <c r="C99" s="58" t="s">
        <v>10</v>
      </c>
      <c r="D99" s="58" t="s">
        <v>31</v>
      </c>
      <c r="E99" s="58" t="s">
        <v>119</v>
      </c>
      <c r="F99" s="59" t="s">
        <v>136</v>
      </c>
      <c r="G99" s="58" t="s">
        <v>54</v>
      </c>
      <c r="H99" s="270">
        <f>H100</f>
        <v>0</v>
      </c>
      <c r="I99" s="270">
        <f>I100</f>
        <v>0</v>
      </c>
    </row>
    <row r="100" spans="1:11" ht="23.45" customHeight="1" x14ac:dyDescent="0.2">
      <c r="A100" s="33" t="s">
        <v>12</v>
      </c>
      <c r="B100" s="61">
        <v>734</v>
      </c>
      <c r="C100" s="61" t="s">
        <v>10</v>
      </c>
      <c r="D100" s="61" t="s">
        <v>31</v>
      </c>
      <c r="E100" s="58" t="s">
        <v>119</v>
      </c>
      <c r="F100" s="59" t="s">
        <v>136</v>
      </c>
      <c r="G100" s="58" t="s">
        <v>35</v>
      </c>
      <c r="H100" s="270">
        <f>H101+H102</f>
        <v>0</v>
      </c>
      <c r="I100" s="270">
        <f>I101+I102</f>
        <v>0</v>
      </c>
    </row>
    <row r="101" spans="1:11" ht="23.45" customHeight="1" x14ac:dyDescent="0.2">
      <c r="A101" s="33" t="s">
        <v>15</v>
      </c>
      <c r="B101" s="58">
        <v>734</v>
      </c>
      <c r="C101" s="58" t="s">
        <v>10</v>
      </c>
      <c r="D101" s="58" t="s">
        <v>31</v>
      </c>
      <c r="E101" s="58" t="s">
        <v>119</v>
      </c>
      <c r="F101" s="59" t="s">
        <v>136</v>
      </c>
      <c r="G101" s="58" t="s">
        <v>36</v>
      </c>
      <c r="H101" s="270"/>
      <c r="I101" s="270"/>
      <c r="J101" s="270">
        <v>-933.3</v>
      </c>
    </row>
    <row r="102" spans="1:11" ht="23.45" customHeight="1" x14ac:dyDescent="0.2">
      <c r="A102" s="33" t="s">
        <v>13</v>
      </c>
      <c r="B102" s="61">
        <v>734</v>
      </c>
      <c r="C102" s="61" t="s">
        <v>10</v>
      </c>
      <c r="D102" s="61" t="s">
        <v>31</v>
      </c>
      <c r="E102" s="58" t="s">
        <v>119</v>
      </c>
      <c r="F102" s="59" t="s">
        <v>136</v>
      </c>
      <c r="G102" s="58" t="s">
        <v>50</v>
      </c>
      <c r="H102" s="270"/>
      <c r="I102" s="270"/>
      <c r="J102" s="270">
        <f>J101*0.302</f>
        <v>-281.85659999999996</v>
      </c>
    </row>
    <row r="103" spans="1:11" ht="77.25" customHeight="1" x14ac:dyDescent="0.25">
      <c r="A103" s="151" t="s">
        <v>117</v>
      </c>
      <c r="B103" s="152">
        <v>734</v>
      </c>
      <c r="C103" s="152" t="s">
        <v>10</v>
      </c>
      <c r="D103" s="152" t="s">
        <v>24</v>
      </c>
      <c r="E103" s="152" t="s">
        <v>4</v>
      </c>
      <c r="F103" s="152" t="s">
        <v>48</v>
      </c>
      <c r="G103" s="152" t="s">
        <v>48</v>
      </c>
      <c r="H103" s="272">
        <f>+H104</f>
        <v>16220.120999999996</v>
      </c>
      <c r="I103" s="272">
        <f>+I104</f>
        <v>16030.120999999994</v>
      </c>
    </row>
    <row r="104" spans="1:11" ht="70.150000000000006" customHeight="1" x14ac:dyDescent="0.2">
      <c r="A104" s="33" t="s">
        <v>115</v>
      </c>
      <c r="B104" s="58">
        <v>734</v>
      </c>
      <c r="C104" s="58" t="s">
        <v>10</v>
      </c>
      <c r="D104" s="58" t="s">
        <v>24</v>
      </c>
      <c r="E104" s="58" t="s">
        <v>118</v>
      </c>
      <c r="F104" s="58" t="s">
        <v>136</v>
      </c>
      <c r="G104" s="58" t="s">
        <v>48</v>
      </c>
      <c r="H104" s="270">
        <f>SUM(H107:H121)-H107-H111-H119</f>
        <v>16220.120999999996</v>
      </c>
      <c r="I104" s="270">
        <f>SUM(I107:I121)-I107-I111-I119</f>
        <v>16030.120999999994</v>
      </c>
    </row>
    <row r="105" spans="1:11" ht="30.6" customHeight="1" x14ac:dyDescent="0.2">
      <c r="A105" s="33" t="s">
        <v>29</v>
      </c>
      <c r="B105" s="58">
        <v>734</v>
      </c>
      <c r="C105" s="58" t="s">
        <v>10</v>
      </c>
      <c r="D105" s="58" t="s">
        <v>24</v>
      </c>
      <c r="E105" s="58" t="s">
        <v>119</v>
      </c>
      <c r="F105" s="59" t="s">
        <v>136</v>
      </c>
      <c r="G105" s="58" t="s">
        <v>48</v>
      </c>
      <c r="H105" s="270">
        <f>+H106+H119</f>
        <v>16220.120999999996</v>
      </c>
      <c r="I105" s="270">
        <f>+I106+I119</f>
        <v>16030.120999999997</v>
      </c>
    </row>
    <row r="106" spans="1:11" ht="35.450000000000003" customHeight="1" x14ac:dyDescent="0.2">
      <c r="A106" s="33" t="s">
        <v>55</v>
      </c>
      <c r="B106" s="58">
        <v>734</v>
      </c>
      <c r="C106" s="58" t="s">
        <v>10</v>
      </c>
      <c r="D106" s="58" t="s">
        <v>24</v>
      </c>
      <c r="E106" s="58" t="s">
        <v>119</v>
      </c>
      <c r="F106" s="59" t="s">
        <v>136</v>
      </c>
      <c r="G106" s="58" t="s">
        <v>54</v>
      </c>
      <c r="H106" s="270">
        <f>+H107+H111+H118</f>
        <v>16182.320999999996</v>
      </c>
      <c r="I106" s="270">
        <f>+I107+I111+I118</f>
        <v>16030.120999999997</v>
      </c>
    </row>
    <row r="107" spans="1:11" ht="35.450000000000003" customHeight="1" x14ac:dyDescent="0.2">
      <c r="A107" s="33" t="s">
        <v>12</v>
      </c>
      <c r="B107" s="58">
        <v>734</v>
      </c>
      <c r="C107" s="58" t="s">
        <v>10</v>
      </c>
      <c r="D107" s="58" t="s">
        <v>24</v>
      </c>
      <c r="E107" s="58" t="s">
        <v>119</v>
      </c>
      <c r="F107" s="59" t="s">
        <v>136</v>
      </c>
      <c r="G107" s="58" t="s">
        <v>35</v>
      </c>
      <c r="H107" s="270">
        <f>SUM(H108:H110)</f>
        <v>15865.520999999997</v>
      </c>
      <c r="I107" s="270">
        <f>SUM(I108:I110)</f>
        <v>15865.520999999997</v>
      </c>
    </row>
    <row r="108" spans="1:11" ht="35.450000000000003" customHeight="1" x14ac:dyDescent="0.2">
      <c r="A108" s="33" t="s">
        <v>15</v>
      </c>
      <c r="B108" s="58">
        <v>734</v>
      </c>
      <c r="C108" s="58" t="s">
        <v>10</v>
      </c>
      <c r="D108" s="58" t="s">
        <v>24</v>
      </c>
      <c r="E108" s="58" t="s">
        <v>119</v>
      </c>
      <c r="F108" s="59" t="s">
        <v>136</v>
      </c>
      <c r="G108" s="58" t="s">
        <v>36</v>
      </c>
      <c r="H108" s="270">
        <f>10897.9+394+291.8+511.3+90.5</f>
        <v>12185.499999999998</v>
      </c>
      <c r="I108" s="270">
        <f>10897.9+394+291.8+511.3+90.5</f>
        <v>12185.499999999998</v>
      </c>
    </row>
    <row r="109" spans="1:11" ht="35.450000000000003" customHeight="1" x14ac:dyDescent="0.2">
      <c r="A109" s="33" t="s">
        <v>11</v>
      </c>
      <c r="B109" s="58" t="s">
        <v>92</v>
      </c>
      <c r="C109" s="58" t="s">
        <v>10</v>
      </c>
      <c r="D109" s="58" t="s">
        <v>24</v>
      </c>
      <c r="E109" s="58" t="s">
        <v>119</v>
      </c>
      <c r="F109" s="59" t="s">
        <v>136</v>
      </c>
      <c r="G109" s="58" t="s">
        <v>49</v>
      </c>
      <c r="H109" s="270"/>
      <c r="I109" s="270"/>
    </row>
    <row r="110" spans="1:11" ht="35.450000000000003" customHeight="1" x14ac:dyDescent="0.2">
      <c r="A110" s="33" t="s">
        <v>13</v>
      </c>
      <c r="B110" s="58">
        <v>734</v>
      </c>
      <c r="C110" s="58" t="s">
        <v>10</v>
      </c>
      <c r="D110" s="58" t="s">
        <v>24</v>
      </c>
      <c r="E110" s="58" t="s">
        <v>119</v>
      </c>
      <c r="F110" s="59" t="s">
        <v>136</v>
      </c>
      <c r="G110" s="58" t="s">
        <v>50</v>
      </c>
      <c r="H110" s="270">
        <f>H108*0.302</f>
        <v>3680.0209999999993</v>
      </c>
      <c r="I110" s="270">
        <f>I108*0.302</f>
        <v>3680.0209999999993</v>
      </c>
    </row>
    <row r="111" spans="1:11" ht="35.450000000000003" customHeight="1" x14ac:dyDescent="0.2">
      <c r="A111" s="33" t="s">
        <v>16</v>
      </c>
      <c r="B111" s="58">
        <v>734</v>
      </c>
      <c r="C111" s="58" t="s">
        <v>10</v>
      </c>
      <c r="D111" s="58" t="s">
        <v>24</v>
      </c>
      <c r="E111" s="58" t="s">
        <v>119</v>
      </c>
      <c r="F111" s="59" t="s">
        <v>136</v>
      </c>
      <c r="G111" s="58" t="s">
        <v>37</v>
      </c>
      <c r="H111" s="270">
        <f>SUM(H112:H117)</f>
        <v>295.5</v>
      </c>
      <c r="I111" s="270">
        <f>SUM(I112:I117)</f>
        <v>164.6</v>
      </c>
    </row>
    <row r="112" spans="1:11" ht="35.450000000000003" customHeight="1" x14ac:dyDescent="0.2">
      <c r="A112" s="33" t="s">
        <v>17</v>
      </c>
      <c r="B112" s="58">
        <v>734</v>
      </c>
      <c r="C112" s="58" t="s">
        <v>10</v>
      </c>
      <c r="D112" s="58" t="s">
        <v>24</v>
      </c>
      <c r="E112" s="58" t="s">
        <v>119</v>
      </c>
      <c r="F112" s="59" t="s">
        <v>136</v>
      </c>
      <c r="G112" s="58" t="s">
        <v>38</v>
      </c>
      <c r="H112" s="270">
        <f>168.8/2+71.1</f>
        <v>155.5</v>
      </c>
      <c r="I112" s="30"/>
      <c r="K112" s="285"/>
    </row>
    <row r="113" spans="1:11" ht="35.450000000000003" customHeight="1" x14ac:dyDescent="0.2">
      <c r="A113" s="33" t="s">
        <v>18</v>
      </c>
      <c r="B113" s="58" t="s">
        <v>92</v>
      </c>
      <c r="C113" s="58" t="s">
        <v>10</v>
      </c>
      <c r="D113" s="58" t="s">
        <v>24</v>
      </c>
      <c r="E113" s="58" t="s">
        <v>119</v>
      </c>
      <c r="F113" s="59" t="s">
        <v>136</v>
      </c>
      <c r="G113" s="58" t="s">
        <v>39</v>
      </c>
      <c r="H113" s="270">
        <v>0</v>
      </c>
      <c r="I113" s="30"/>
    </row>
    <row r="114" spans="1:11" ht="35.450000000000003" customHeight="1" x14ac:dyDescent="0.2">
      <c r="A114" s="33" t="s">
        <v>19</v>
      </c>
      <c r="B114" s="58">
        <v>734</v>
      </c>
      <c r="C114" s="58" t="s">
        <v>10</v>
      </c>
      <c r="D114" s="58" t="s">
        <v>24</v>
      </c>
      <c r="E114" s="58" t="s">
        <v>119</v>
      </c>
      <c r="F114" s="59" t="s">
        <v>136</v>
      </c>
      <c r="G114" s="58" t="s">
        <v>40</v>
      </c>
      <c r="H114" s="270">
        <f>280/2</f>
        <v>140</v>
      </c>
      <c r="I114" s="30">
        <f>140+24.6</f>
        <v>164.6</v>
      </c>
      <c r="K114" s="285">
        <v>0.5</v>
      </c>
    </row>
    <row r="115" spans="1:11" ht="35.450000000000003" customHeight="1" x14ac:dyDescent="0.2">
      <c r="A115" s="33" t="s">
        <v>86</v>
      </c>
      <c r="B115" s="58">
        <v>734</v>
      </c>
      <c r="C115" s="58" t="s">
        <v>10</v>
      </c>
      <c r="D115" s="58" t="s">
        <v>24</v>
      </c>
      <c r="E115" s="58" t="s">
        <v>119</v>
      </c>
      <c r="F115" s="58" t="s">
        <v>48</v>
      </c>
      <c r="G115" s="58" t="s">
        <v>6</v>
      </c>
      <c r="H115" s="270">
        <v>0</v>
      </c>
      <c r="I115" s="30"/>
    </row>
    <row r="116" spans="1:11" ht="35.450000000000003" customHeight="1" x14ac:dyDescent="0.2">
      <c r="A116" s="33" t="s">
        <v>20</v>
      </c>
      <c r="B116" s="58">
        <v>734</v>
      </c>
      <c r="C116" s="58" t="s">
        <v>10</v>
      </c>
      <c r="D116" s="58" t="s">
        <v>24</v>
      </c>
      <c r="E116" s="58" t="s">
        <v>119</v>
      </c>
      <c r="F116" s="59" t="s">
        <v>136</v>
      </c>
      <c r="G116" s="58" t="s">
        <v>41</v>
      </c>
      <c r="H116" s="270"/>
      <c r="I116" s="30"/>
    </row>
    <row r="117" spans="1:11" ht="35.450000000000003" customHeight="1" x14ac:dyDescent="0.2">
      <c r="A117" s="243" t="s">
        <v>14</v>
      </c>
      <c r="B117" s="244">
        <v>734</v>
      </c>
      <c r="C117" s="244" t="s">
        <v>10</v>
      </c>
      <c r="D117" s="244" t="s">
        <v>24</v>
      </c>
      <c r="E117" s="244" t="s">
        <v>119</v>
      </c>
      <c r="F117" s="249" t="s">
        <v>136</v>
      </c>
      <c r="G117" s="244" t="s">
        <v>42</v>
      </c>
      <c r="H117" s="271"/>
      <c r="I117" s="247"/>
      <c r="J117" s="246"/>
    </row>
    <row r="118" spans="1:11" ht="35.450000000000003" customHeight="1" x14ac:dyDescent="0.2">
      <c r="A118" s="33" t="s">
        <v>7</v>
      </c>
      <c r="B118" s="58">
        <v>734</v>
      </c>
      <c r="C118" s="58" t="s">
        <v>10</v>
      </c>
      <c r="D118" s="58" t="s">
        <v>24</v>
      </c>
      <c r="E118" s="58" t="s">
        <v>119</v>
      </c>
      <c r="F118" s="59" t="s">
        <v>136</v>
      </c>
      <c r="G118" s="58" t="s">
        <v>51</v>
      </c>
      <c r="H118" s="270">
        <f>21.3</f>
        <v>21.3</v>
      </c>
      <c r="I118" s="30"/>
      <c r="K118" s="285" t="s">
        <v>407</v>
      </c>
    </row>
    <row r="119" spans="1:11" ht="35.450000000000003" customHeight="1" x14ac:dyDescent="0.2">
      <c r="A119" s="33" t="s">
        <v>21</v>
      </c>
      <c r="B119" s="58">
        <v>734</v>
      </c>
      <c r="C119" s="58" t="s">
        <v>10</v>
      </c>
      <c r="D119" s="58" t="s">
        <v>24</v>
      </c>
      <c r="E119" s="58" t="s">
        <v>119</v>
      </c>
      <c r="F119" s="59" t="s">
        <v>136</v>
      </c>
      <c r="G119" s="58" t="s">
        <v>1</v>
      </c>
      <c r="H119" s="273">
        <f>H120+H121</f>
        <v>37.799999999999997</v>
      </c>
      <c r="I119" s="273">
        <f>I120+I121</f>
        <v>0</v>
      </c>
    </row>
    <row r="120" spans="1:11" ht="35.450000000000003" customHeight="1" x14ac:dyDescent="0.2">
      <c r="A120" s="33" t="s">
        <v>22</v>
      </c>
      <c r="B120" s="58">
        <v>734</v>
      </c>
      <c r="C120" s="58" t="s">
        <v>10</v>
      </c>
      <c r="D120" s="58" t="s">
        <v>24</v>
      </c>
      <c r="E120" s="58" t="s">
        <v>119</v>
      </c>
      <c r="F120" s="59" t="s">
        <v>136</v>
      </c>
      <c r="G120" s="58" t="s">
        <v>52</v>
      </c>
      <c r="H120" s="270"/>
      <c r="I120" s="30"/>
    </row>
    <row r="121" spans="1:11" ht="35.450000000000003" customHeight="1" x14ac:dyDescent="0.2">
      <c r="A121" s="33" t="s">
        <v>23</v>
      </c>
      <c r="B121" s="58">
        <v>734</v>
      </c>
      <c r="C121" s="58" t="s">
        <v>10</v>
      </c>
      <c r="D121" s="58" t="s">
        <v>24</v>
      </c>
      <c r="E121" s="58" t="s">
        <v>119</v>
      </c>
      <c r="F121" s="59" t="s">
        <v>136</v>
      </c>
      <c r="G121" s="58" t="s">
        <v>43</v>
      </c>
      <c r="H121" s="270">
        <v>37.799999999999997</v>
      </c>
      <c r="I121" s="30"/>
      <c r="K121" s="3" t="s">
        <v>408</v>
      </c>
    </row>
    <row r="122" spans="1:11" ht="25.5" customHeight="1" x14ac:dyDescent="0.25">
      <c r="A122" s="151" t="s">
        <v>32</v>
      </c>
      <c r="B122" s="152">
        <v>734</v>
      </c>
      <c r="C122" s="152" t="s">
        <v>10</v>
      </c>
      <c r="D122" s="152" t="s">
        <v>93</v>
      </c>
      <c r="E122" s="152" t="s">
        <v>4</v>
      </c>
      <c r="F122" s="152" t="s">
        <v>48</v>
      </c>
      <c r="G122" s="152" t="s">
        <v>48</v>
      </c>
      <c r="H122" s="272">
        <f t="shared" ref="H122:I125" si="15">H123</f>
        <v>100</v>
      </c>
      <c r="I122" s="272">
        <f t="shared" si="15"/>
        <v>100</v>
      </c>
    </row>
    <row r="123" spans="1:11" ht="27.75" customHeight="1" x14ac:dyDescent="0.2">
      <c r="A123" s="33" t="s">
        <v>32</v>
      </c>
      <c r="B123" s="58">
        <v>734</v>
      </c>
      <c r="C123" s="58" t="s">
        <v>10</v>
      </c>
      <c r="D123" s="58" t="s">
        <v>93</v>
      </c>
      <c r="E123" s="58" t="s">
        <v>34</v>
      </c>
      <c r="F123" s="58" t="s">
        <v>48</v>
      </c>
      <c r="G123" s="58" t="s">
        <v>48</v>
      </c>
      <c r="H123" s="270">
        <f t="shared" si="15"/>
        <v>100</v>
      </c>
      <c r="I123" s="270">
        <f t="shared" si="15"/>
        <v>100</v>
      </c>
    </row>
    <row r="124" spans="1:11" ht="35.450000000000003" customHeight="1" x14ac:dyDescent="0.2">
      <c r="A124" s="33" t="s">
        <v>120</v>
      </c>
      <c r="B124" s="58">
        <v>734</v>
      </c>
      <c r="C124" s="58" t="s">
        <v>10</v>
      </c>
      <c r="D124" s="58" t="s">
        <v>93</v>
      </c>
      <c r="E124" s="58" t="s">
        <v>121</v>
      </c>
      <c r="F124" s="58" t="s">
        <v>138</v>
      </c>
      <c r="G124" s="58" t="s">
        <v>48</v>
      </c>
      <c r="H124" s="270">
        <f t="shared" si="15"/>
        <v>100</v>
      </c>
      <c r="I124" s="270">
        <f t="shared" si="15"/>
        <v>100</v>
      </c>
    </row>
    <row r="125" spans="1:11" ht="35.450000000000003" customHeight="1" x14ac:dyDescent="0.2">
      <c r="A125" s="33" t="s">
        <v>55</v>
      </c>
      <c r="B125" s="58">
        <v>734</v>
      </c>
      <c r="C125" s="58" t="s">
        <v>10</v>
      </c>
      <c r="D125" s="58" t="s">
        <v>93</v>
      </c>
      <c r="E125" s="58" t="s">
        <v>121</v>
      </c>
      <c r="F125" s="58" t="s">
        <v>138</v>
      </c>
      <c r="G125" s="30">
        <v>200</v>
      </c>
      <c r="H125" s="270">
        <f t="shared" si="15"/>
        <v>100</v>
      </c>
      <c r="I125" s="270">
        <f t="shared" si="15"/>
        <v>100</v>
      </c>
    </row>
    <row r="126" spans="1:11" ht="35.450000000000003" customHeight="1" x14ac:dyDescent="0.2">
      <c r="A126" s="33" t="s">
        <v>7</v>
      </c>
      <c r="B126" s="58">
        <v>734</v>
      </c>
      <c r="C126" s="58" t="s">
        <v>10</v>
      </c>
      <c r="D126" s="58" t="s">
        <v>93</v>
      </c>
      <c r="E126" s="58" t="s">
        <v>121</v>
      </c>
      <c r="F126" s="58" t="s">
        <v>138</v>
      </c>
      <c r="G126" s="30">
        <v>290</v>
      </c>
      <c r="H126" s="270">
        <v>100</v>
      </c>
      <c r="I126" s="32">
        <v>100</v>
      </c>
    </row>
    <row r="127" spans="1:11" ht="35.450000000000003" customHeight="1" x14ac:dyDescent="0.2">
      <c r="A127" s="172" t="s">
        <v>225</v>
      </c>
      <c r="B127" s="179">
        <v>734</v>
      </c>
      <c r="C127" s="179" t="s">
        <v>10</v>
      </c>
      <c r="D127" s="179" t="s">
        <v>226</v>
      </c>
      <c r="E127" s="188" t="s">
        <v>4</v>
      </c>
      <c r="F127" s="188" t="s">
        <v>48</v>
      </c>
      <c r="G127" s="188" t="s">
        <v>48</v>
      </c>
      <c r="H127" s="274">
        <f t="shared" ref="H127:I131" si="16">H128</f>
        <v>0</v>
      </c>
      <c r="I127" s="274">
        <f t="shared" si="16"/>
        <v>0</v>
      </c>
    </row>
    <row r="128" spans="1:11" ht="57" customHeight="1" x14ac:dyDescent="0.2">
      <c r="A128" s="176" t="s">
        <v>235</v>
      </c>
      <c r="B128" s="61">
        <v>734</v>
      </c>
      <c r="C128" s="61" t="s">
        <v>10</v>
      </c>
      <c r="D128" s="61" t="s">
        <v>226</v>
      </c>
      <c r="E128" s="168" t="s">
        <v>236</v>
      </c>
      <c r="F128" s="169" t="s">
        <v>48</v>
      </c>
      <c r="G128" s="169" t="s">
        <v>48</v>
      </c>
      <c r="H128" s="270">
        <f t="shared" si="16"/>
        <v>0</v>
      </c>
      <c r="I128" s="270">
        <f t="shared" si="16"/>
        <v>0</v>
      </c>
    </row>
    <row r="129" spans="1:11" ht="49.9" customHeight="1" x14ac:dyDescent="0.2">
      <c r="A129" s="173" t="s">
        <v>227</v>
      </c>
      <c r="B129" s="61">
        <v>734</v>
      </c>
      <c r="C129" s="61" t="s">
        <v>10</v>
      </c>
      <c r="D129" s="61" t="s">
        <v>226</v>
      </c>
      <c r="E129" s="168" t="s">
        <v>228</v>
      </c>
      <c r="F129" s="169" t="s">
        <v>48</v>
      </c>
      <c r="G129" s="169" t="s">
        <v>48</v>
      </c>
      <c r="H129" s="270">
        <f t="shared" si="16"/>
        <v>0</v>
      </c>
      <c r="I129" s="270">
        <f t="shared" si="16"/>
        <v>0</v>
      </c>
    </row>
    <row r="130" spans="1:11" ht="35.450000000000003" customHeight="1" x14ac:dyDescent="0.2">
      <c r="A130" s="60" t="s">
        <v>141</v>
      </c>
      <c r="B130" s="61">
        <v>734</v>
      </c>
      <c r="C130" s="61" t="s">
        <v>10</v>
      </c>
      <c r="D130" s="61" t="s">
        <v>226</v>
      </c>
      <c r="E130" s="168" t="s">
        <v>228</v>
      </c>
      <c r="F130" s="61" t="s">
        <v>136</v>
      </c>
      <c r="G130" s="169" t="s">
        <v>48</v>
      </c>
      <c r="H130" s="270">
        <f t="shared" si="16"/>
        <v>0</v>
      </c>
      <c r="I130" s="270">
        <f t="shared" si="16"/>
        <v>0</v>
      </c>
    </row>
    <row r="131" spans="1:11" ht="24" customHeight="1" x14ac:dyDescent="0.2">
      <c r="A131" s="170" t="s">
        <v>229</v>
      </c>
      <c r="B131" s="61">
        <v>734</v>
      </c>
      <c r="C131" s="61" t="s">
        <v>10</v>
      </c>
      <c r="D131" s="61" t="s">
        <v>226</v>
      </c>
      <c r="E131" s="168" t="s">
        <v>228</v>
      </c>
      <c r="F131" s="61" t="s">
        <v>136</v>
      </c>
      <c r="G131" s="169" t="s">
        <v>1</v>
      </c>
      <c r="H131" s="270">
        <f t="shared" si="16"/>
        <v>0</v>
      </c>
      <c r="I131" s="270">
        <f t="shared" si="16"/>
        <v>0</v>
      </c>
    </row>
    <row r="132" spans="1:11" ht="24" customHeight="1" x14ac:dyDescent="0.2">
      <c r="A132" s="171" t="s">
        <v>230</v>
      </c>
      <c r="B132" s="61">
        <v>734</v>
      </c>
      <c r="C132" s="61" t="s">
        <v>10</v>
      </c>
      <c r="D132" s="61" t="s">
        <v>226</v>
      </c>
      <c r="E132" s="168" t="s">
        <v>228</v>
      </c>
      <c r="F132" s="61" t="s">
        <v>136</v>
      </c>
      <c r="G132" s="169" t="s">
        <v>231</v>
      </c>
      <c r="H132" s="270">
        <v>0</v>
      </c>
      <c r="I132" s="32"/>
    </row>
    <row r="133" spans="1:11" s="46" customFormat="1" ht="26.25" customHeight="1" x14ac:dyDescent="0.25">
      <c r="A133" s="153" t="s">
        <v>99</v>
      </c>
      <c r="B133" s="154">
        <v>734</v>
      </c>
      <c r="C133" s="154" t="s">
        <v>25</v>
      </c>
      <c r="D133" s="154" t="s">
        <v>139</v>
      </c>
      <c r="E133" s="154" t="s">
        <v>4</v>
      </c>
      <c r="F133" s="154" t="s">
        <v>48</v>
      </c>
      <c r="G133" s="154" t="s">
        <v>48</v>
      </c>
      <c r="H133" s="272">
        <f t="shared" ref="H133:I135" si="17">H134</f>
        <v>422.3236</v>
      </c>
      <c r="I133" s="272">
        <f t="shared" si="17"/>
        <v>432.22360000000003</v>
      </c>
      <c r="K133" s="223"/>
    </row>
    <row r="134" spans="1:11" s="46" customFormat="1" ht="27" customHeight="1" x14ac:dyDescent="0.2">
      <c r="A134" s="60" t="s">
        <v>122</v>
      </c>
      <c r="B134" s="61">
        <v>734</v>
      </c>
      <c r="C134" s="61" t="s">
        <v>25</v>
      </c>
      <c r="D134" s="61" t="s">
        <v>31</v>
      </c>
      <c r="E134" s="61" t="s">
        <v>4</v>
      </c>
      <c r="F134" s="61" t="s">
        <v>48</v>
      </c>
      <c r="G134" s="61" t="s">
        <v>48</v>
      </c>
      <c r="H134" s="270">
        <f t="shared" si="17"/>
        <v>422.3236</v>
      </c>
      <c r="I134" s="270">
        <f t="shared" si="17"/>
        <v>432.22360000000003</v>
      </c>
    </row>
    <row r="135" spans="1:11" ht="46.15" customHeight="1" x14ac:dyDescent="0.2">
      <c r="A135" s="33" t="s">
        <v>100</v>
      </c>
      <c r="B135" s="58">
        <v>734</v>
      </c>
      <c r="C135" s="58" t="s">
        <v>25</v>
      </c>
      <c r="D135" s="61" t="s">
        <v>31</v>
      </c>
      <c r="E135" s="58" t="s">
        <v>123</v>
      </c>
      <c r="F135" s="58" t="s">
        <v>48</v>
      </c>
      <c r="G135" s="58" t="s">
        <v>48</v>
      </c>
      <c r="H135" s="270">
        <f t="shared" si="17"/>
        <v>422.3236</v>
      </c>
      <c r="I135" s="270">
        <f t="shared" si="17"/>
        <v>432.22360000000003</v>
      </c>
    </row>
    <row r="136" spans="1:11" ht="32.450000000000003" customHeight="1" x14ac:dyDescent="0.2">
      <c r="A136" s="33" t="s">
        <v>210</v>
      </c>
      <c r="B136" s="58">
        <v>734</v>
      </c>
      <c r="C136" s="58" t="s">
        <v>25</v>
      </c>
      <c r="D136" s="61" t="s">
        <v>31</v>
      </c>
      <c r="E136" s="58" t="s">
        <v>123</v>
      </c>
      <c r="F136" s="58" t="s">
        <v>136</v>
      </c>
      <c r="G136" s="58" t="s">
        <v>48</v>
      </c>
      <c r="H136" s="270">
        <f>H137+H145</f>
        <v>422.3236</v>
      </c>
      <c r="I136" s="270">
        <f>I137+I145</f>
        <v>432.22360000000003</v>
      </c>
    </row>
    <row r="137" spans="1:11" ht="35.450000000000003" customHeight="1" x14ac:dyDescent="0.2">
      <c r="A137" s="33" t="s">
        <v>55</v>
      </c>
      <c r="B137" s="58">
        <v>734</v>
      </c>
      <c r="C137" s="58" t="s">
        <v>25</v>
      </c>
      <c r="D137" s="61" t="s">
        <v>31</v>
      </c>
      <c r="E137" s="58" t="s">
        <v>123</v>
      </c>
      <c r="F137" s="58" t="s">
        <v>136</v>
      </c>
      <c r="G137" s="58" t="s">
        <v>54</v>
      </c>
      <c r="H137" s="270">
        <f>+H138+H142</f>
        <v>422.3236</v>
      </c>
      <c r="I137" s="270">
        <f>+I138+I142</f>
        <v>432.22360000000003</v>
      </c>
    </row>
    <row r="138" spans="1:11" ht="35.450000000000003" customHeight="1" x14ac:dyDescent="0.2">
      <c r="A138" s="33" t="s">
        <v>12</v>
      </c>
      <c r="B138" s="58">
        <v>734</v>
      </c>
      <c r="C138" s="58" t="s">
        <v>25</v>
      </c>
      <c r="D138" s="61" t="s">
        <v>31</v>
      </c>
      <c r="E138" s="58" t="s">
        <v>123</v>
      </c>
      <c r="F138" s="58" t="s">
        <v>136</v>
      </c>
      <c r="G138" s="58" t="s">
        <v>35</v>
      </c>
      <c r="H138" s="270">
        <f>SUM(H139:H141)</f>
        <v>379.92360000000002</v>
      </c>
      <c r="I138" s="270">
        <f>SUM(I139:I141)</f>
        <v>379.92360000000002</v>
      </c>
    </row>
    <row r="139" spans="1:11" ht="35.450000000000003" customHeight="1" x14ac:dyDescent="0.2">
      <c r="A139" s="33" t="s">
        <v>15</v>
      </c>
      <c r="B139" s="58">
        <v>734</v>
      </c>
      <c r="C139" s="58" t="s">
        <v>25</v>
      </c>
      <c r="D139" s="61" t="s">
        <v>31</v>
      </c>
      <c r="E139" s="58" t="s">
        <v>123</v>
      </c>
      <c r="F139" s="58" t="s">
        <v>136</v>
      </c>
      <c r="G139" s="58" t="s">
        <v>36</v>
      </c>
      <c r="H139" s="270">
        <v>291.8</v>
      </c>
      <c r="I139" s="270">
        <v>291.8</v>
      </c>
      <c r="J139" s="119"/>
    </row>
    <row r="140" spans="1:11" ht="35.450000000000003" customHeight="1" x14ac:dyDescent="0.2">
      <c r="A140" s="33" t="s">
        <v>11</v>
      </c>
      <c r="B140" s="58">
        <v>734</v>
      </c>
      <c r="C140" s="58" t="s">
        <v>25</v>
      </c>
      <c r="D140" s="61" t="s">
        <v>31</v>
      </c>
      <c r="E140" s="58" t="s">
        <v>123</v>
      </c>
      <c r="F140" s="58" t="s">
        <v>124</v>
      </c>
      <c r="G140" s="58" t="s">
        <v>49</v>
      </c>
      <c r="H140" s="275">
        <v>0</v>
      </c>
      <c r="I140" s="275">
        <v>0</v>
      </c>
    </row>
    <row r="141" spans="1:11" ht="35.450000000000003" customHeight="1" x14ac:dyDescent="0.2">
      <c r="A141" s="33" t="s">
        <v>13</v>
      </c>
      <c r="B141" s="58">
        <v>734</v>
      </c>
      <c r="C141" s="58" t="s">
        <v>25</v>
      </c>
      <c r="D141" s="61" t="s">
        <v>31</v>
      </c>
      <c r="E141" s="58" t="s">
        <v>123</v>
      </c>
      <c r="F141" s="58" t="s">
        <v>136</v>
      </c>
      <c r="G141" s="58" t="s">
        <v>50</v>
      </c>
      <c r="H141" s="270">
        <f>H139*0.302</f>
        <v>88.123599999999996</v>
      </c>
      <c r="I141" s="270">
        <f>I139*0.302</f>
        <v>88.123599999999996</v>
      </c>
    </row>
    <row r="142" spans="1:11" ht="35.450000000000003" customHeight="1" x14ac:dyDescent="0.2">
      <c r="A142" s="33" t="s">
        <v>16</v>
      </c>
      <c r="B142" s="58" t="s">
        <v>92</v>
      </c>
      <c r="C142" s="58" t="s">
        <v>25</v>
      </c>
      <c r="D142" s="61" t="s">
        <v>31</v>
      </c>
      <c r="E142" s="58" t="s">
        <v>123</v>
      </c>
      <c r="F142" s="58" t="s">
        <v>136</v>
      </c>
      <c r="G142" s="58" t="s">
        <v>37</v>
      </c>
      <c r="H142" s="270">
        <f>H143+H144</f>
        <v>42.4</v>
      </c>
      <c r="I142" s="270">
        <f>I143+I144</f>
        <v>52.3</v>
      </c>
    </row>
    <row r="143" spans="1:11" ht="28.9" customHeight="1" x14ac:dyDescent="0.2">
      <c r="A143" s="33" t="s">
        <v>334</v>
      </c>
      <c r="B143" s="58">
        <v>734</v>
      </c>
      <c r="C143" s="58" t="s">
        <v>25</v>
      </c>
      <c r="D143" s="61" t="s">
        <v>31</v>
      </c>
      <c r="E143" s="58" t="s">
        <v>123</v>
      </c>
      <c r="F143" s="58" t="s">
        <v>136</v>
      </c>
      <c r="G143" s="58" t="s">
        <v>6</v>
      </c>
      <c r="H143" s="270">
        <v>42.4</v>
      </c>
      <c r="I143" s="279">
        <v>52.3</v>
      </c>
    </row>
    <row r="144" spans="1:11" ht="30" customHeight="1" x14ac:dyDescent="0.2">
      <c r="A144" s="33" t="s">
        <v>7</v>
      </c>
      <c r="B144" s="58">
        <v>734</v>
      </c>
      <c r="C144" s="58" t="s">
        <v>25</v>
      </c>
      <c r="D144" s="61" t="s">
        <v>31</v>
      </c>
      <c r="E144" s="58" t="s">
        <v>123</v>
      </c>
      <c r="F144" s="58" t="s">
        <v>136</v>
      </c>
      <c r="G144" s="58" t="s">
        <v>51</v>
      </c>
      <c r="H144" s="270"/>
      <c r="I144" s="32"/>
    </row>
    <row r="145" spans="1:9" ht="29.45" customHeight="1" x14ac:dyDescent="0.2">
      <c r="A145" s="33" t="s">
        <v>21</v>
      </c>
      <c r="B145" s="58">
        <v>734</v>
      </c>
      <c r="C145" s="58" t="s">
        <v>25</v>
      </c>
      <c r="D145" s="61" t="s">
        <v>31</v>
      </c>
      <c r="E145" s="58" t="s">
        <v>123</v>
      </c>
      <c r="F145" s="58" t="s">
        <v>136</v>
      </c>
      <c r="G145" s="58" t="s">
        <v>1</v>
      </c>
      <c r="H145" s="270">
        <f>H146+H147</f>
        <v>0</v>
      </c>
      <c r="I145" s="32"/>
    </row>
    <row r="146" spans="1:9" ht="28.9" customHeight="1" x14ac:dyDescent="0.2">
      <c r="A146" s="33" t="s">
        <v>22</v>
      </c>
      <c r="B146" s="58" t="s">
        <v>92</v>
      </c>
      <c r="C146" s="58" t="s">
        <v>25</v>
      </c>
      <c r="D146" s="61" t="s">
        <v>31</v>
      </c>
      <c r="E146" s="58" t="s">
        <v>123</v>
      </c>
      <c r="F146" s="58" t="s">
        <v>136</v>
      </c>
      <c r="G146" s="58" t="s">
        <v>52</v>
      </c>
      <c r="H146" s="270"/>
      <c r="I146" s="32"/>
    </row>
    <row r="147" spans="1:9" ht="27" customHeight="1" x14ac:dyDescent="0.2">
      <c r="A147" s="33" t="s">
        <v>23</v>
      </c>
      <c r="B147" s="58" t="s">
        <v>92</v>
      </c>
      <c r="C147" s="58" t="s">
        <v>25</v>
      </c>
      <c r="D147" s="61" t="s">
        <v>31</v>
      </c>
      <c r="E147" s="58" t="s">
        <v>123</v>
      </c>
      <c r="F147" s="58" t="s">
        <v>136</v>
      </c>
      <c r="G147" s="30">
        <v>340</v>
      </c>
      <c r="H147" s="270"/>
      <c r="I147" s="32"/>
    </row>
    <row r="148" spans="1:9" ht="38.25" customHeight="1" x14ac:dyDescent="0.25">
      <c r="A148" s="151" t="s">
        <v>362</v>
      </c>
      <c r="B148" s="152" t="s">
        <v>92</v>
      </c>
      <c r="C148" s="152" t="s">
        <v>24</v>
      </c>
      <c r="D148" s="154" t="s">
        <v>203</v>
      </c>
      <c r="E148" s="152"/>
      <c r="F148" s="152"/>
      <c r="G148" s="239"/>
      <c r="H148" s="272">
        <f>H149+H155</f>
        <v>0</v>
      </c>
      <c r="I148" s="32"/>
    </row>
    <row r="149" spans="1:9" ht="33" customHeight="1" x14ac:dyDescent="0.2">
      <c r="A149" s="235" t="s">
        <v>175</v>
      </c>
      <c r="B149" s="236" t="s">
        <v>92</v>
      </c>
      <c r="C149" s="236" t="s">
        <v>24</v>
      </c>
      <c r="D149" s="237" t="s">
        <v>203</v>
      </c>
      <c r="E149" s="240">
        <v>7972000</v>
      </c>
      <c r="F149" s="238"/>
      <c r="G149" s="3"/>
      <c r="H149" s="270">
        <f>H150</f>
        <v>0</v>
      </c>
      <c r="I149" s="32"/>
    </row>
    <row r="150" spans="1:9" ht="48" customHeight="1" x14ac:dyDescent="0.2">
      <c r="A150" s="150" t="s">
        <v>365</v>
      </c>
      <c r="B150" s="236" t="s">
        <v>92</v>
      </c>
      <c r="C150" s="236" t="s">
        <v>24</v>
      </c>
      <c r="D150" s="237" t="s">
        <v>203</v>
      </c>
      <c r="E150" s="240">
        <v>7972002</v>
      </c>
      <c r="F150" s="30"/>
      <c r="G150" s="30"/>
      <c r="H150" s="270">
        <f>H151</f>
        <v>0</v>
      </c>
      <c r="I150" s="32"/>
    </row>
    <row r="151" spans="1:9" ht="27" customHeight="1" x14ac:dyDescent="0.2">
      <c r="A151" s="60" t="s">
        <v>141</v>
      </c>
      <c r="B151" s="58">
        <v>734</v>
      </c>
      <c r="C151" s="236" t="s">
        <v>24</v>
      </c>
      <c r="D151" s="237" t="s">
        <v>203</v>
      </c>
      <c r="E151" s="240">
        <v>7972002</v>
      </c>
      <c r="F151" s="61" t="s">
        <v>136</v>
      </c>
      <c r="G151" s="61" t="s">
        <v>48</v>
      </c>
      <c r="H151" s="270">
        <f>H152</f>
        <v>0</v>
      </c>
      <c r="I151" s="32"/>
    </row>
    <row r="152" spans="1:9" ht="27" customHeight="1" x14ac:dyDescent="0.2">
      <c r="A152" s="60" t="s">
        <v>55</v>
      </c>
      <c r="B152" s="58">
        <v>734</v>
      </c>
      <c r="C152" s="236" t="s">
        <v>24</v>
      </c>
      <c r="D152" s="237" t="s">
        <v>203</v>
      </c>
      <c r="E152" s="240">
        <v>7972002</v>
      </c>
      <c r="F152" s="61" t="s">
        <v>136</v>
      </c>
      <c r="G152" s="61" t="s">
        <v>54</v>
      </c>
      <c r="H152" s="270">
        <f>H153</f>
        <v>0</v>
      </c>
      <c r="I152" s="32"/>
    </row>
    <row r="153" spans="1:9" ht="27" customHeight="1" x14ac:dyDescent="0.2">
      <c r="A153" s="60" t="s">
        <v>16</v>
      </c>
      <c r="B153" s="58">
        <v>734</v>
      </c>
      <c r="C153" s="236" t="s">
        <v>24</v>
      </c>
      <c r="D153" s="237" t="s">
        <v>203</v>
      </c>
      <c r="E153" s="240">
        <v>7972002</v>
      </c>
      <c r="F153" s="61" t="s">
        <v>136</v>
      </c>
      <c r="G153" s="61" t="s">
        <v>37</v>
      </c>
      <c r="H153" s="270">
        <f>H154</f>
        <v>0</v>
      </c>
      <c r="I153" s="32"/>
    </row>
    <row r="154" spans="1:9" ht="27" customHeight="1" x14ac:dyDescent="0.2">
      <c r="A154" s="60" t="s">
        <v>20</v>
      </c>
      <c r="B154" s="58">
        <v>734</v>
      </c>
      <c r="C154" s="236" t="s">
        <v>24</v>
      </c>
      <c r="D154" s="237" t="s">
        <v>203</v>
      </c>
      <c r="E154" s="240">
        <v>7972002</v>
      </c>
      <c r="F154" s="61" t="s">
        <v>136</v>
      </c>
      <c r="G154" s="30">
        <v>225</v>
      </c>
      <c r="H154" s="270"/>
      <c r="I154" s="32"/>
    </row>
    <row r="155" spans="1:9" ht="27" customHeight="1" x14ac:dyDescent="0.2">
      <c r="A155" s="118" t="s">
        <v>56</v>
      </c>
      <c r="B155" s="58">
        <v>734</v>
      </c>
      <c r="C155" s="236" t="s">
        <v>24</v>
      </c>
      <c r="D155" s="237" t="s">
        <v>203</v>
      </c>
      <c r="E155" s="139" t="s">
        <v>5</v>
      </c>
      <c r="F155" s="139" t="s">
        <v>48</v>
      </c>
      <c r="G155" s="139" t="s">
        <v>48</v>
      </c>
      <c r="H155" s="270">
        <f>H156</f>
        <v>0</v>
      </c>
      <c r="I155" s="32"/>
    </row>
    <row r="156" spans="1:9" ht="70.5" customHeight="1" x14ac:dyDescent="0.2">
      <c r="A156" s="60" t="s">
        <v>370</v>
      </c>
      <c r="B156" s="58">
        <v>734</v>
      </c>
      <c r="C156" s="236" t="s">
        <v>24</v>
      </c>
      <c r="D156" s="237" t="s">
        <v>203</v>
      </c>
      <c r="E156" s="139" t="s">
        <v>371</v>
      </c>
      <c r="F156" s="139" t="s">
        <v>266</v>
      </c>
      <c r="G156" s="139" t="s">
        <v>48</v>
      </c>
      <c r="H156" s="270">
        <f>H157</f>
        <v>0</v>
      </c>
      <c r="I156" s="32"/>
    </row>
    <row r="157" spans="1:9" ht="27" customHeight="1" x14ac:dyDescent="0.2">
      <c r="A157" s="33" t="s">
        <v>55</v>
      </c>
      <c r="B157" s="236" t="s">
        <v>92</v>
      </c>
      <c r="C157" s="236" t="s">
        <v>24</v>
      </c>
      <c r="D157" s="237" t="s">
        <v>203</v>
      </c>
      <c r="E157" s="242">
        <v>5224700</v>
      </c>
      <c r="F157" s="61" t="s">
        <v>266</v>
      </c>
      <c r="G157" s="61" t="s">
        <v>54</v>
      </c>
      <c r="H157" s="270">
        <f>H158</f>
        <v>0</v>
      </c>
      <c r="I157" s="32"/>
    </row>
    <row r="158" spans="1:9" ht="27" customHeight="1" x14ac:dyDescent="0.2">
      <c r="A158" s="33" t="s">
        <v>240</v>
      </c>
      <c r="B158" s="58">
        <v>734</v>
      </c>
      <c r="C158" s="236" t="s">
        <v>24</v>
      </c>
      <c r="D158" s="237" t="s">
        <v>203</v>
      </c>
      <c r="E158" s="242">
        <v>5224700</v>
      </c>
      <c r="F158" s="61" t="s">
        <v>266</v>
      </c>
      <c r="G158" s="61" t="s">
        <v>37</v>
      </c>
      <c r="H158" s="270">
        <f>H159</f>
        <v>0</v>
      </c>
      <c r="I158" s="32"/>
    </row>
    <row r="159" spans="1:9" ht="27" customHeight="1" x14ac:dyDescent="0.2">
      <c r="A159" s="33" t="s">
        <v>20</v>
      </c>
      <c r="B159" s="58">
        <v>734</v>
      </c>
      <c r="C159" s="236" t="s">
        <v>24</v>
      </c>
      <c r="D159" s="237" t="s">
        <v>203</v>
      </c>
      <c r="E159" s="242">
        <v>5224700</v>
      </c>
      <c r="F159" s="61" t="s">
        <v>266</v>
      </c>
      <c r="G159" s="30">
        <v>225</v>
      </c>
      <c r="H159" s="270"/>
      <c r="I159" s="32"/>
    </row>
    <row r="160" spans="1:9" ht="27" customHeight="1" x14ac:dyDescent="0.2">
      <c r="A160" s="87"/>
      <c r="B160" s="58">
        <v>734</v>
      </c>
      <c r="C160" s="236" t="s">
        <v>24</v>
      </c>
      <c r="D160" s="237" t="s">
        <v>25</v>
      </c>
      <c r="E160" s="241"/>
      <c r="F160" s="58" t="s">
        <v>136</v>
      </c>
      <c r="G160" s="58" t="s">
        <v>1</v>
      </c>
      <c r="H160" s="270"/>
      <c r="I160" s="32"/>
    </row>
    <row r="161" spans="1:11" ht="27" customHeight="1" x14ac:dyDescent="0.2">
      <c r="A161" s="32"/>
      <c r="B161" s="58">
        <v>734</v>
      </c>
      <c r="C161" s="236" t="s">
        <v>24</v>
      </c>
      <c r="D161" s="237" t="s">
        <v>25</v>
      </c>
      <c r="E161" s="241"/>
      <c r="F161" s="58" t="s">
        <v>136</v>
      </c>
      <c r="G161" s="58" t="s">
        <v>43</v>
      </c>
      <c r="H161" s="270"/>
      <c r="I161" s="32"/>
    </row>
    <row r="162" spans="1:11" ht="41.25" customHeight="1" x14ac:dyDescent="0.25">
      <c r="A162" s="153" t="s">
        <v>237</v>
      </c>
      <c r="B162" s="179" t="s">
        <v>92</v>
      </c>
      <c r="C162" s="179" t="s">
        <v>24</v>
      </c>
      <c r="D162" s="179" t="s">
        <v>33</v>
      </c>
      <c r="E162" s="179" t="s">
        <v>4</v>
      </c>
      <c r="F162" s="179" t="s">
        <v>48</v>
      </c>
      <c r="G162" s="179" t="s">
        <v>48</v>
      </c>
      <c r="H162" s="274">
        <f>H163+H168</f>
        <v>0</v>
      </c>
      <c r="I162" s="32"/>
    </row>
    <row r="163" spans="1:11" ht="37.9" customHeight="1" x14ac:dyDescent="0.2">
      <c r="A163" s="142" t="s">
        <v>238</v>
      </c>
      <c r="B163" s="61" t="s">
        <v>92</v>
      </c>
      <c r="C163" s="61" t="s">
        <v>24</v>
      </c>
      <c r="D163" s="61" t="s">
        <v>33</v>
      </c>
      <c r="E163" s="61" t="s">
        <v>239</v>
      </c>
      <c r="F163" s="61" t="s">
        <v>48</v>
      </c>
      <c r="G163" s="61" t="s">
        <v>48</v>
      </c>
      <c r="H163" s="270">
        <f>H164</f>
        <v>0</v>
      </c>
      <c r="I163" s="32"/>
    </row>
    <row r="164" spans="1:11" ht="27" customHeight="1" x14ac:dyDescent="0.2">
      <c r="A164" s="60" t="s">
        <v>210</v>
      </c>
      <c r="B164" s="61" t="s">
        <v>92</v>
      </c>
      <c r="C164" s="61" t="s">
        <v>24</v>
      </c>
      <c r="D164" s="61" t="s">
        <v>33</v>
      </c>
      <c r="E164" s="61" t="s">
        <v>239</v>
      </c>
      <c r="F164" s="61" t="s">
        <v>136</v>
      </c>
      <c r="G164" s="61" t="s">
        <v>48</v>
      </c>
      <c r="H164" s="270">
        <f>H165</f>
        <v>0</v>
      </c>
      <c r="I164" s="32"/>
    </row>
    <row r="165" spans="1:11" ht="18" customHeight="1" x14ac:dyDescent="0.2">
      <c r="A165" s="60" t="s">
        <v>55</v>
      </c>
      <c r="B165" s="61" t="s">
        <v>92</v>
      </c>
      <c r="C165" s="61" t="s">
        <v>24</v>
      </c>
      <c r="D165" s="61" t="s">
        <v>33</v>
      </c>
      <c r="E165" s="61" t="s">
        <v>239</v>
      </c>
      <c r="F165" s="61" t="s">
        <v>136</v>
      </c>
      <c r="G165" s="61" t="s">
        <v>54</v>
      </c>
      <c r="H165" s="270">
        <f>H166</f>
        <v>0</v>
      </c>
      <c r="I165" s="32"/>
    </row>
    <row r="166" spans="1:11" ht="20.45" customHeight="1" x14ac:dyDescent="0.2">
      <c r="A166" s="60" t="s">
        <v>240</v>
      </c>
      <c r="B166" s="61" t="s">
        <v>92</v>
      </c>
      <c r="C166" s="61" t="s">
        <v>24</v>
      </c>
      <c r="D166" s="61" t="s">
        <v>33</v>
      </c>
      <c r="E166" s="61" t="s">
        <v>239</v>
      </c>
      <c r="F166" s="61" t="s">
        <v>136</v>
      </c>
      <c r="G166" s="61" t="s">
        <v>37</v>
      </c>
      <c r="H166" s="270">
        <f>H167</f>
        <v>0</v>
      </c>
      <c r="I166" s="32"/>
    </row>
    <row r="167" spans="1:11" ht="22.15" customHeight="1" x14ac:dyDescent="0.2">
      <c r="A167" s="60" t="s">
        <v>241</v>
      </c>
      <c r="B167" s="61" t="s">
        <v>92</v>
      </c>
      <c r="C167" s="61" t="s">
        <v>24</v>
      </c>
      <c r="D167" s="61" t="s">
        <v>33</v>
      </c>
      <c r="E167" s="61" t="s">
        <v>239</v>
      </c>
      <c r="F167" s="61" t="s">
        <v>136</v>
      </c>
      <c r="G167" s="61" t="s">
        <v>42</v>
      </c>
      <c r="H167" s="270"/>
      <c r="I167" s="32"/>
    </row>
    <row r="168" spans="1:11" ht="25.9" customHeight="1" x14ac:dyDescent="0.2">
      <c r="A168" s="118" t="s">
        <v>56</v>
      </c>
      <c r="B168" s="57" t="s">
        <v>92</v>
      </c>
      <c r="C168" s="57" t="s">
        <v>24</v>
      </c>
      <c r="D168" s="179" t="s">
        <v>33</v>
      </c>
      <c r="E168" s="139" t="s">
        <v>5</v>
      </c>
      <c r="F168" s="139" t="s">
        <v>48</v>
      </c>
      <c r="G168" s="139" t="s">
        <v>48</v>
      </c>
      <c r="H168" s="274">
        <f>H169</f>
        <v>0</v>
      </c>
      <c r="I168" s="32"/>
    </row>
    <row r="169" spans="1:11" ht="46.9" customHeight="1" x14ac:dyDescent="0.2">
      <c r="A169" s="33" t="s">
        <v>261</v>
      </c>
      <c r="B169" s="58" t="s">
        <v>92</v>
      </c>
      <c r="C169" s="58" t="s">
        <v>24</v>
      </c>
      <c r="D169" s="61" t="s">
        <v>33</v>
      </c>
      <c r="E169" s="58" t="s">
        <v>262</v>
      </c>
      <c r="F169" s="58" t="s">
        <v>266</v>
      </c>
      <c r="G169" s="58" t="s">
        <v>48</v>
      </c>
      <c r="H169" s="270">
        <f>H170</f>
        <v>0</v>
      </c>
      <c r="I169" s="32"/>
    </row>
    <row r="170" spans="1:11" ht="24" customHeight="1" x14ac:dyDescent="0.2">
      <c r="A170" s="33" t="s">
        <v>55</v>
      </c>
      <c r="B170" s="58" t="s">
        <v>92</v>
      </c>
      <c r="C170" s="58" t="s">
        <v>24</v>
      </c>
      <c r="D170" s="61" t="s">
        <v>33</v>
      </c>
      <c r="E170" s="58" t="s">
        <v>262</v>
      </c>
      <c r="F170" s="58" t="s">
        <v>266</v>
      </c>
      <c r="G170" s="58" t="s">
        <v>54</v>
      </c>
      <c r="H170" s="270">
        <f>H171</f>
        <v>0</v>
      </c>
      <c r="I170" s="32"/>
    </row>
    <row r="171" spans="1:11" ht="25.9" customHeight="1" x14ac:dyDescent="0.2">
      <c r="A171" s="33" t="s">
        <v>240</v>
      </c>
      <c r="B171" s="58" t="s">
        <v>92</v>
      </c>
      <c r="C171" s="58" t="s">
        <v>24</v>
      </c>
      <c r="D171" s="61" t="s">
        <v>33</v>
      </c>
      <c r="E171" s="58" t="s">
        <v>262</v>
      </c>
      <c r="F171" s="58" t="s">
        <v>266</v>
      </c>
      <c r="G171" s="58" t="s">
        <v>37</v>
      </c>
      <c r="H171" s="270">
        <f>H172</f>
        <v>0</v>
      </c>
      <c r="I171" s="32"/>
    </row>
    <row r="172" spans="1:11" ht="29.45" customHeight="1" x14ac:dyDescent="0.2">
      <c r="A172" s="33" t="s">
        <v>241</v>
      </c>
      <c r="B172" s="58" t="s">
        <v>92</v>
      </c>
      <c r="C172" s="58" t="s">
        <v>24</v>
      </c>
      <c r="D172" s="61" t="s">
        <v>33</v>
      </c>
      <c r="E172" s="58" t="s">
        <v>262</v>
      </c>
      <c r="F172" s="58" t="s">
        <v>266</v>
      </c>
      <c r="G172" s="58" t="s">
        <v>42</v>
      </c>
      <c r="H172" s="270"/>
      <c r="I172" s="32"/>
    </row>
    <row r="173" spans="1:11" ht="39" customHeight="1" x14ac:dyDescent="0.25">
      <c r="A173" s="153" t="s">
        <v>213</v>
      </c>
      <c r="B173" s="154">
        <v>734</v>
      </c>
      <c r="C173" s="154" t="s">
        <v>30</v>
      </c>
      <c r="D173" s="154" t="s">
        <v>139</v>
      </c>
      <c r="E173" s="154" t="s">
        <v>4</v>
      </c>
      <c r="F173" s="154" t="s">
        <v>48</v>
      </c>
      <c r="G173" s="154" t="s">
        <v>48</v>
      </c>
      <c r="H173" s="272">
        <f>H174+H193+H234</f>
        <v>1050</v>
      </c>
      <c r="I173" s="272">
        <f>I174+I193+I234</f>
        <v>850</v>
      </c>
      <c r="J173" s="119"/>
      <c r="K173" s="119"/>
    </row>
    <row r="174" spans="1:11" ht="18" customHeight="1" x14ac:dyDescent="0.2">
      <c r="A174" s="142" t="s">
        <v>59</v>
      </c>
      <c r="B174" s="139">
        <v>734</v>
      </c>
      <c r="C174" s="139" t="s">
        <v>30</v>
      </c>
      <c r="D174" s="139" t="s">
        <v>10</v>
      </c>
      <c r="E174" s="139" t="s">
        <v>4</v>
      </c>
      <c r="F174" s="139" t="s">
        <v>48</v>
      </c>
      <c r="G174" s="139" t="s">
        <v>48</v>
      </c>
      <c r="H174" s="276">
        <f>H175+H184+H188</f>
        <v>0</v>
      </c>
      <c r="I174" s="276">
        <f>I175+I184+I188</f>
        <v>0</v>
      </c>
    </row>
    <row r="175" spans="1:11" ht="18.600000000000001" customHeight="1" x14ac:dyDescent="0.2">
      <c r="A175" s="157" t="s">
        <v>217</v>
      </c>
      <c r="B175" s="61" t="s">
        <v>92</v>
      </c>
      <c r="C175" s="61" t="s">
        <v>30</v>
      </c>
      <c r="D175" s="61" t="s">
        <v>10</v>
      </c>
      <c r="E175" s="61" t="s">
        <v>218</v>
      </c>
      <c r="F175" s="61" t="s">
        <v>48</v>
      </c>
      <c r="G175" s="61" t="s">
        <v>48</v>
      </c>
      <c r="H175" s="270">
        <f>H176</f>
        <v>0</v>
      </c>
      <c r="I175" s="270">
        <f>I176</f>
        <v>0</v>
      </c>
    </row>
    <row r="176" spans="1:11" ht="18" customHeight="1" x14ac:dyDescent="0.2">
      <c r="A176" s="60" t="s">
        <v>133</v>
      </c>
      <c r="B176" s="61" t="s">
        <v>92</v>
      </c>
      <c r="C176" s="61" t="s">
        <v>30</v>
      </c>
      <c r="D176" s="61" t="s">
        <v>10</v>
      </c>
      <c r="E176" s="61" t="s">
        <v>134</v>
      </c>
      <c r="F176" s="61" t="s">
        <v>48</v>
      </c>
      <c r="G176" s="61" t="s">
        <v>48</v>
      </c>
      <c r="H176" s="270">
        <f>H177</f>
        <v>0</v>
      </c>
      <c r="I176" s="270">
        <f>I177</f>
        <v>0</v>
      </c>
    </row>
    <row r="177" spans="1:10" ht="31.5" customHeight="1" x14ac:dyDescent="0.2">
      <c r="A177" s="60" t="s">
        <v>141</v>
      </c>
      <c r="B177" s="61" t="s">
        <v>92</v>
      </c>
      <c r="C177" s="61" t="s">
        <v>30</v>
      </c>
      <c r="D177" s="61" t="s">
        <v>10</v>
      </c>
      <c r="E177" s="61" t="s">
        <v>134</v>
      </c>
      <c r="F177" s="61" t="s">
        <v>136</v>
      </c>
      <c r="G177" s="61" t="s">
        <v>48</v>
      </c>
      <c r="H177" s="270">
        <f>H178+H182</f>
        <v>0</v>
      </c>
      <c r="I177" s="270">
        <f>I178+I182</f>
        <v>0</v>
      </c>
    </row>
    <row r="178" spans="1:10" ht="19.899999999999999" customHeight="1" x14ac:dyDescent="0.2">
      <c r="A178" s="60" t="s">
        <v>55</v>
      </c>
      <c r="B178" s="61" t="s">
        <v>92</v>
      </c>
      <c r="C178" s="61" t="s">
        <v>30</v>
      </c>
      <c r="D178" s="61" t="s">
        <v>10</v>
      </c>
      <c r="E178" s="61" t="s">
        <v>134</v>
      </c>
      <c r="F178" s="61" t="s">
        <v>136</v>
      </c>
      <c r="G178" s="61" t="s">
        <v>54</v>
      </c>
      <c r="H178" s="270">
        <f>H179</f>
        <v>0</v>
      </c>
      <c r="I178" s="270">
        <f>I179</f>
        <v>0</v>
      </c>
    </row>
    <row r="179" spans="1:10" ht="30" customHeight="1" x14ac:dyDescent="0.2">
      <c r="A179" s="60" t="s">
        <v>16</v>
      </c>
      <c r="B179" s="61" t="s">
        <v>92</v>
      </c>
      <c r="C179" s="61" t="s">
        <v>30</v>
      </c>
      <c r="D179" s="61" t="s">
        <v>10</v>
      </c>
      <c r="E179" s="61" t="s">
        <v>134</v>
      </c>
      <c r="F179" s="61" t="s">
        <v>136</v>
      </c>
      <c r="G179" s="61" t="s">
        <v>37</v>
      </c>
      <c r="H179" s="270">
        <f>H180+H181</f>
        <v>0</v>
      </c>
      <c r="I179" s="270">
        <f>I180+I181</f>
        <v>0</v>
      </c>
    </row>
    <row r="180" spans="1:10" ht="24.75" customHeight="1" x14ac:dyDescent="0.2">
      <c r="A180" s="33" t="s">
        <v>20</v>
      </c>
      <c r="B180" s="61" t="s">
        <v>92</v>
      </c>
      <c r="C180" s="61" t="s">
        <v>30</v>
      </c>
      <c r="D180" s="61" t="s">
        <v>10</v>
      </c>
      <c r="E180" s="61" t="s">
        <v>134</v>
      </c>
      <c r="F180" s="61" t="s">
        <v>136</v>
      </c>
      <c r="G180" s="61" t="s">
        <v>41</v>
      </c>
      <c r="H180" s="270"/>
      <c r="I180" s="263"/>
      <c r="J180" s="119"/>
    </row>
    <row r="181" spans="1:10" ht="24" customHeight="1" x14ac:dyDescent="0.2">
      <c r="A181" s="33" t="s">
        <v>14</v>
      </c>
      <c r="B181" s="61" t="s">
        <v>92</v>
      </c>
      <c r="C181" s="61" t="s">
        <v>30</v>
      </c>
      <c r="D181" s="61" t="s">
        <v>10</v>
      </c>
      <c r="E181" s="61" t="s">
        <v>134</v>
      </c>
      <c r="F181" s="61" t="s">
        <v>136</v>
      </c>
      <c r="G181" s="61" t="s">
        <v>42</v>
      </c>
      <c r="H181" s="270">
        <v>0</v>
      </c>
      <c r="I181" s="32"/>
    </row>
    <row r="182" spans="1:10" ht="25.15" customHeight="1" x14ac:dyDescent="0.2">
      <c r="A182" s="33" t="s">
        <v>21</v>
      </c>
      <c r="B182" s="61" t="s">
        <v>92</v>
      </c>
      <c r="C182" s="61" t="s">
        <v>30</v>
      </c>
      <c r="D182" s="61" t="s">
        <v>10</v>
      </c>
      <c r="E182" s="61" t="s">
        <v>134</v>
      </c>
      <c r="F182" s="61" t="s">
        <v>136</v>
      </c>
      <c r="G182" s="61" t="s">
        <v>1</v>
      </c>
      <c r="H182" s="270">
        <f>H183</f>
        <v>0</v>
      </c>
      <c r="I182" s="270">
        <f>I183</f>
        <v>0</v>
      </c>
    </row>
    <row r="183" spans="1:10" ht="35.450000000000003" customHeight="1" x14ac:dyDescent="0.2">
      <c r="A183" s="33" t="s">
        <v>22</v>
      </c>
      <c r="B183" s="61" t="s">
        <v>92</v>
      </c>
      <c r="C183" s="61" t="s">
        <v>30</v>
      </c>
      <c r="D183" s="61" t="s">
        <v>10</v>
      </c>
      <c r="E183" s="61" t="s">
        <v>134</v>
      </c>
      <c r="F183" s="61" t="s">
        <v>136</v>
      </c>
      <c r="G183" s="61" t="s">
        <v>52</v>
      </c>
      <c r="H183" s="270">
        <v>0</v>
      </c>
      <c r="I183" s="32"/>
    </row>
    <row r="184" spans="1:10" ht="24" customHeight="1" x14ac:dyDescent="0.2">
      <c r="A184" s="118" t="s">
        <v>56</v>
      </c>
      <c r="B184" s="139" t="s">
        <v>92</v>
      </c>
      <c r="C184" s="139" t="s">
        <v>30</v>
      </c>
      <c r="D184" s="139" t="s">
        <v>10</v>
      </c>
      <c r="E184" s="139" t="s">
        <v>5</v>
      </c>
      <c r="F184" s="139" t="s">
        <v>48</v>
      </c>
      <c r="G184" s="139" t="s">
        <v>48</v>
      </c>
      <c r="H184" s="276">
        <f t="shared" ref="H184:I186" si="18">H185</f>
        <v>0</v>
      </c>
      <c r="I184" s="276">
        <f t="shared" si="18"/>
        <v>0</v>
      </c>
    </row>
    <row r="185" spans="1:10" ht="57" customHeight="1" x14ac:dyDescent="0.2">
      <c r="A185" s="71" t="s">
        <v>251</v>
      </c>
      <c r="B185" s="61" t="s">
        <v>92</v>
      </c>
      <c r="C185" s="61" t="s">
        <v>30</v>
      </c>
      <c r="D185" s="61" t="s">
        <v>10</v>
      </c>
      <c r="E185" s="61" t="s">
        <v>172</v>
      </c>
      <c r="F185" s="61" t="s">
        <v>173</v>
      </c>
      <c r="G185" s="61" t="s">
        <v>48</v>
      </c>
      <c r="H185" s="270">
        <f t="shared" si="18"/>
        <v>0</v>
      </c>
      <c r="I185" s="270">
        <f t="shared" si="18"/>
        <v>0</v>
      </c>
    </row>
    <row r="186" spans="1:10" ht="28.9" customHeight="1" x14ac:dyDescent="0.2">
      <c r="A186" s="33" t="s">
        <v>21</v>
      </c>
      <c r="B186" s="61" t="s">
        <v>92</v>
      </c>
      <c r="C186" s="61" t="s">
        <v>30</v>
      </c>
      <c r="D186" s="61" t="s">
        <v>10</v>
      </c>
      <c r="E186" s="61" t="s">
        <v>172</v>
      </c>
      <c r="F186" s="61" t="s">
        <v>173</v>
      </c>
      <c r="G186" s="61" t="s">
        <v>1</v>
      </c>
      <c r="H186" s="270">
        <f t="shared" si="18"/>
        <v>0</v>
      </c>
      <c r="I186" s="270">
        <f t="shared" si="18"/>
        <v>0</v>
      </c>
    </row>
    <row r="187" spans="1:10" ht="27.6" customHeight="1" x14ac:dyDescent="0.2">
      <c r="A187" s="33" t="s">
        <v>22</v>
      </c>
      <c r="B187" s="61" t="s">
        <v>92</v>
      </c>
      <c r="C187" s="61" t="s">
        <v>30</v>
      </c>
      <c r="D187" s="61" t="s">
        <v>10</v>
      </c>
      <c r="E187" s="61" t="s">
        <v>172</v>
      </c>
      <c r="F187" s="61" t="s">
        <v>173</v>
      </c>
      <c r="G187" s="61" t="s">
        <v>52</v>
      </c>
      <c r="H187" s="270">
        <f>75-75</f>
        <v>0</v>
      </c>
      <c r="I187" s="32"/>
    </row>
    <row r="188" spans="1:10" ht="29.45" customHeight="1" x14ac:dyDescent="0.2">
      <c r="A188" s="118" t="s">
        <v>175</v>
      </c>
      <c r="B188" s="139" t="s">
        <v>92</v>
      </c>
      <c r="C188" s="139" t="s">
        <v>30</v>
      </c>
      <c r="D188" s="139" t="s">
        <v>10</v>
      </c>
      <c r="E188" s="139" t="s">
        <v>363</v>
      </c>
      <c r="F188" s="139" t="s">
        <v>48</v>
      </c>
      <c r="G188" s="139" t="s">
        <v>48</v>
      </c>
      <c r="H188" s="276">
        <f t="shared" ref="H188:I191" si="19">H189</f>
        <v>0</v>
      </c>
      <c r="I188" s="276">
        <f t="shared" si="19"/>
        <v>0</v>
      </c>
    </row>
    <row r="189" spans="1:10" ht="63" customHeight="1" x14ac:dyDescent="0.2">
      <c r="A189" s="71" t="s">
        <v>382</v>
      </c>
      <c r="B189" s="61" t="s">
        <v>92</v>
      </c>
      <c r="C189" s="61" t="s">
        <v>30</v>
      </c>
      <c r="D189" s="61" t="s">
        <v>10</v>
      </c>
      <c r="E189" s="61" t="s">
        <v>364</v>
      </c>
      <c r="F189" s="61" t="s">
        <v>48</v>
      </c>
      <c r="G189" s="61" t="s">
        <v>48</v>
      </c>
      <c r="H189" s="270">
        <f t="shared" si="19"/>
        <v>0</v>
      </c>
      <c r="I189" s="270">
        <f t="shared" si="19"/>
        <v>0</v>
      </c>
    </row>
    <row r="190" spans="1:10" ht="31.15" customHeight="1" x14ac:dyDescent="0.2">
      <c r="A190" s="71" t="s">
        <v>141</v>
      </c>
      <c r="B190" s="61" t="s">
        <v>92</v>
      </c>
      <c r="C190" s="61" t="s">
        <v>30</v>
      </c>
      <c r="D190" s="61" t="s">
        <v>10</v>
      </c>
      <c r="E190" s="61" t="s">
        <v>364</v>
      </c>
      <c r="F190" s="61" t="s">
        <v>136</v>
      </c>
      <c r="G190" s="61" t="s">
        <v>48</v>
      </c>
      <c r="H190" s="270">
        <f t="shared" si="19"/>
        <v>0</v>
      </c>
      <c r="I190" s="270">
        <f t="shared" si="19"/>
        <v>0</v>
      </c>
    </row>
    <row r="191" spans="1:10" ht="22.15" customHeight="1" x14ac:dyDescent="0.2">
      <c r="A191" s="33" t="s">
        <v>21</v>
      </c>
      <c r="B191" s="61" t="s">
        <v>92</v>
      </c>
      <c r="C191" s="61" t="s">
        <v>30</v>
      </c>
      <c r="D191" s="61" t="s">
        <v>10</v>
      </c>
      <c r="E191" s="61" t="s">
        <v>364</v>
      </c>
      <c r="F191" s="61" t="s">
        <v>136</v>
      </c>
      <c r="G191" s="61" t="s">
        <v>1</v>
      </c>
      <c r="H191" s="270">
        <f t="shared" si="19"/>
        <v>0</v>
      </c>
      <c r="I191" s="270">
        <f t="shared" si="19"/>
        <v>0</v>
      </c>
    </row>
    <row r="192" spans="1:10" ht="25.9" customHeight="1" x14ac:dyDescent="0.2">
      <c r="A192" s="33" t="s">
        <v>22</v>
      </c>
      <c r="B192" s="61" t="s">
        <v>92</v>
      </c>
      <c r="C192" s="61" t="s">
        <v>30</v>
      </c>
      <c r="D192" s="61" t="s">
        <v>10</v>
      </c>
      <c r="E192" s="61" t="s">
        <v>364</v>
      </c>
      <c r="F192" s="61" t="s">
        <v>136</v>
      </c>
      <c r="G192" s="61" t="s">
        <v>52</v>
      </c>
      <c r="H192" s="270"/>
      <c r="I192" s="32"/>
    </row>
    <row r="193" spans="1:9" ht="25.15" customHeight="1" x14ac:dyDescent="0.25">
      <c r="A193" s="153" t="s">
        <v>2</v>
      </c>
      <c r="B193" s="154" t="s">
        <v>92</v>
      </c>
      <c r="C193" s="154" t="s">
        <v>30</v>
      </c>
      <c r="D193" s="154" t="s">
        <v>25</v>
      </c>
      <c r="E193" s="154" t="s">
        <v>4</v>
      </c>
      <c r="F193" s="154" t="s">
        <v>48</v>
      </c>
      <c r="G193" s="154" t="s">
        <v>48</v>
      </c>
      <c r="H193" s="272">
        <f>H194+H217+H224+H230</f>
        <v>522.70000000000005</v>
      </c>
      <c r="I193" s="272">
        <f>I194+I217+I224+I230</f>
        <v>522.70000000000005</v>
      </c>
    </row>
    <row r="194" spans="1:9" ht="31.5" customHeight="1" x14ac:dyDescent="0.2">
      <c r="A194" s="232" t="s">
        <v>150</v>
      </c>
      <c r="B194" s="179" t="s">
        <v>92</v>
      </c>
      <c r="C194" s="179" t="s">
        <v>30</v>
      </c>
      <c r="D194" s="179" t="s">
        <v>25</v>
      </c>
      <c r="E194" s="179" t="s">
        <v>44</v>
      </c>
      <c r="F194" s="179" t="s">
        <v>48</v>
      </c>
      <c r="G194" s="179" t="s">
        <v>48</v>
      </c>
      <c r="H194" s="274">
        <f>H195+H205</f>
        <v>522.70000000000005</v>
      </c>
      <c r="I194" s="274">
        <f>I195+I205</f>
        <v>522.70000000000005</v>
      </c>
    </row>
    <row r="195" spans="1:9" ht="54" customHeight="1" x14ac:dyDescent="0.2">
      <c r="A195" s="62"/>
      <c r="B195" s="61"/>
      <c r="C195" s="61"/>
      <c r="D195" s="61"/>
      <c r="E195" s="61"/>
      <c r="F195" s="61"/>
      <c r="G195" s="61"/>
      <c r="H195" s="270"/>
      <c r="I195" s="270"/>
    </row>
    <row r="196" spans="1:9" ht="29.45" customHeight="1" x14ac:dyDescent="0.2">
      <c r="A196" s="87" t="s">
        <v>167</v>
      </c>
      <c r="B196" s="61" t="s">
        <v>92</v>
      </c>
      <c r="C196" s="61" t="s">
        <v>30</v>
      </c>
      <c r="D196" s="61" t="s">
        <v>25</v>
      </c>
      <c r="E196" s="61" t="s">
        <v>140</v>
      </c>
      <c r="F196" s="61" t="s">
        <v>151</v>
      </c>
      <c r="G196" s="61" t="s">
        <v>48</v>
      </c>
      <c r="H196" s="270">
        <f>H198</f>
        <v>0</v>
      </c>
      <c r="I196" s="270">
        <f>I198</f>
        <v>0</v>
      </c>
    </row>
    <row r="197" spans="1:9" ht="31.15" customHeight="1" x14ac:dyDescent="0.2">
      <c r="A197" s="87" t="s">
        <v>53</v>
      </c>
      <c r="B197" s="61" t="s">
        <v>92</v>
      </c>
      <c r="C197" s="61" t="s">
        <v>30</v>
      </c>
      <c r="D197" s="61" t="s">
        <v>25</v>
      </c>
      <c r="E197" s="61" t="s">
        <v>140</v>
      </c>
      <c r="F197" s="61" t="s">
        <v>151</v>
      </c>
      <c r="G197" s="61" t="s">
        <v>54</v>
      </c>
      <c r="H197" s="270">
        <f t="shared" ref="H197:I198" si="20">H198</f>
        <v>0</v>
      </c>
      <c r="I197" s="270">
        <f t="shared" si="20"/>
        <v>0</v>
      </c>
    </row>
    <row r="198" spans="1:9" ht="30" customHeight="1" x14ac:dyDescent="0.2">
      <c r="A198" s="32" t="s">
        <v>153</v>
      </c>
      <c r="B198" s="61" t="s">
        <v>92</v>
      </c>
      <c r="C198" s="61" t="s">
        <v>30</v>
      </c>
      <c r="D198" s="61" t="s">
        <v>25</v>
      </c>
      <c r="E198" s="61" t="s">
        <v>140</v>
      </c>
      <c r="F198" s="61" t="s">
        <v>151</v>
      </c>
      <c r="G198" s="61" t="s">
        <v>60</v>
      </c>
      <c r="H198" s="270">
        <f t="shared" si="20"/>
        <v>0</v>
      </c>
      <c r="I198" s="270">
        <f t="shared" si="20"/>
        <v>0</v>
      </c>
    </row>
    <row r="199" spans="1:9" ht="47.45" customHeight="1" x14ac:dyDescent="0.2">
      <c r="A199" s="62" t="s">
        <v>154</v>
      </c>
      <c r="B199" s="61" t="s">
        <v>92</v>
      </c>
      <c r="C199" s="61" t="s">
        <v>30</v>
      </c>
      <c r="D199" s="61" t="s">
        <v>25</v>
      </c>
      <c r="E199" s="61" t="s">
        <v>140</v>
      </c>
      <c r="F199" s="61" t="s">
        <v>151</v>
      </c>
      <c r="G199" s="30">
        <v>242</v>
      </c>
      <c r="H199" s="270"/>
      <c r="I199" s="32"/>
    </row>
    <row r="200" spans="1:9" ht="55.5" customHeight="1" x14ac:dyDescent="0.2">
      <c r="A200" s="62" t="s">
        <v>152</v>
      </c>
      <c r="B200" s="61" t="s">
        <v>92</v>
      </c>
      <c r="C200" s="61" t="s">
        <v>30</v>
      </c>
      <c r="D200" s="61" t="s">
        <v>25</v>
      </c>
      <c r="E200" s="61" t="s">
        <v>155</v>
      </c>
      <c r="F200" s="61" t="s">
        <v>48</v>
      </c>
      <c r="G200" s="61" t="s">
        <v>48</v>
      </c>
      <c r="H200" s="270">
        <f>H203</f>
        <v>0</v>
      </c>
      <c r="I200" s="270">
        <f>I203</f>
        <v>0</v>
      </c>
    </row>
    <row r="201" spans="1:9" ht="24.6" customHeight="1" x14ac:dyDescent="0.2">
      <c r="A201" s="87" t="s">
        <v>167</v>
      </c>
      <c r="B201" s="61" t="s">
        <v>92</v>
      </c>
      <c r="C201" s="61" t="s">
        <v>30</v>
      </c>
      <c r="D201" s="61" t="s">
        <v>25</v>
      </c>
      <c r="E201" s="61" t="s">
        <v>155</v>
      </c>
      <c r="F201" s="61" t="s">
        <v>151</v>
      </c>
      <c r="G201" s="61" t="s">
        <v>48</v>
      </c>
      <c r="H201" s="270">
        <f>H203</f>
        <v>0</v>
      </c>
      <c r="I201" s="270">
        <f>I203</f>
        <v>0</v>
      </c>
    </row>
    <row r="202" spans="1:9" ht="24.6" customHeight="1" x14ac:dyDescent="0.2">
      <c r="A202" s="87" t="s">
        <v>53</v>
      </c>
      <c r="B202" s="61" t="s">
        <v>92</v>
      </c>
      <c r="C202" s="61" t="s">
        <v>30</v>
      </c>
      <c r="D202" s="61" t="s">
        <v>25</v>
      </c>
      <c r="E202" s="61" t="s">
        <v>155</v>
      </c>
      <c r="F202" s="61" t="s">
        <v>151</v>
      </c>
      <c r="G202" s="61" t="s">
        <v>54</v>
      </c>
      <c r="H202" s="270">
        <f>H203</f>
        <v>0</v>
      </c>
      <c r="I202" s="270">
        <f>I203</f>
        <v>0</v>
      </c>
    </row>
    <row r="203" spans="1:9" ht="24.6" customHeight="1" x14ac:dyDescent="0.2">
      <c r="A203" s="32" t="s">
        <v>153</v>
      </c>
      <c r="B203" s="61" t="s">
        <v>92</v>
      </c>
      <c r="C203" s="61" t="s">
        <v>30</v>
      </c>
      <c r="D203" s="61" t="s">
        <v>25</v>
      </c>
      <c r="E203" s="61" t="s">
        <v>155</v>
      </c>
      <c r="F203" s="61" t="s">
        <v>151</v>
      </c>
      <c r="G203" s="61" t="s">
        <v>60</v>
      </c>
      <c r="H203" s="270">
        <f>H204</f>
        <v>0</v>
      </c>
      <c r="I203" s="270">
        <f>I204</f>
        <v>0</v>
      </c>
    </row>
    <row r="204" spans="1:9" ht="46.9" customHeight="1" x14ac:dyDescent="0.2">
      <c r="A204" s="62" t="s">
        <v>154</v>
      </c>
      <c r="B204" s="61" t="s">
        <v>92</v>
      </c>
      <c r="C204" s="61" t="s">
        <v>30</v>
      </c>
      <c r="D204" s="61" t="s">
        <v>25</v>
      </c>
      <c r="E204" s="61" t="s">
        <v>155</v>
      </c>
      <c r="F204" s="61" t="s">
        <v>151</v>
      </c>
      <c r="G204" s="61" t="s">
        <v>61</v>
      </c>
      <c r="H204" s="270">
        <v>0</v>
      </c>
      <c r="I204" s="32"/>
    </row>
    <row r="205" spans="1:9" ht="33.6" customHeight="1" x14ac:dyDescent="0.2">
      <c r="A205" s="87" t="s">
        <v>197</v>
      </c>
      <c r="B205" s="61" t="s">
        <v>92</v>
      </c>
      <c r="C205" s="61" t="s">
        <v>30</v>
      </c>
      <c r="D205" s="61" t="s">
        <v>25</v>
      </c>
      <c r="E205" s="61" t="s">
        <v>140</v>
      </c>
      <c r="F205" s="61" t="s">
        <v>48</v>
      </c>
      <c r="G205" s="61" t="s">
        <v>48</v>
      </c>
      <c r="H205" s="270">
        <f>H206+H210</f>
        <v>522.70000000000005</v>
      </c>
      <c r="I205" s="270">
        <f>I206+I210</f>
        <v>522.70000000000005</v>
      </c>
    </row>
    <row r="206" spans="1:9" ht="25.5" customHeight="1" x14ac:dyDescent="0.2">
      <c r="A206" s="87" t="s">
        <v>167</v>
      </c>
      <c r="B206" s="61" t="s">
        <v>92</v>
      </c>
      <c r="C206" s="61" t="s">
        <v>30</v>
      </c>
      <c r="D206" s="61" t="s">
        <v>25</v>
      </c>
      <c r="E206" s="61" t="s">
        <v>140</v>
      </c>
      <c r="F206" s="61" t="s">
        <v>151</v>
      </c>
      <c r="G206" s="61" t="s">
        <v>48</v>
      </c>
      <c r="H206" s="270">
        <f t="shared" ref="H206:I208" si="21">H207</f>
        <v>0</v>
      </c>
      <c r="I206" s="270">
        <f t="shared" si="21"/>
        <v>0</v>
      </c>
    </row>
    <row r="207" spans="1:9" ht="27" customHeight="1" x14ac:dyDescent="0.2">
      <c r="A207" s="87" t="s">
        <v>53</v>
      </c>
      <c r="B207" s="61" t="s">
        <v>92</v>
      </c>
      <c r="C207" s="61" t="s">
        <v>30</v>
      </c>
      <c r="D207" s="61" t="s">
        <v>25</v>
      </c>
      <c r="E207" s="61" t="s">
        <v>140</v>
      </c>
      <c r="F207" s="61" t="s">
        <v>151</v>
      </c>
      <c r="G207" s="61" t="s">
        <v>54</v>
      </c>
      <c r="H207" s="270">
        <f t="shared" si="21"/>
        <v>0</v>
      </c>
      <c r="I207" s="270">
        <f t="shared" si="21"/>
        <v>0</v>
      </c>
    </row>
    <row r="208" spans="1:9" ht="29.25" customHeight="1" x14ac:dyDescent="0.2">
      <c r="A208" s="32" t="s">
        <v>153</v>
      </c>
      <c r="B208" s="61" t="s">
        <v>92</v>
      </c>
      <c r="C208" s="61" t="s">
        <v>30</v>
      </c>
      <c r="D208" s="61" t="s">
        <v>25</v>
      </c>
      <c r="E208" s="61" t="s">
        <v>140</v>
      </c>
      <c r="F208" s="61" t="s">
        <v>151</v>
      </c>
      <c r="G208" s="61" t="s">
        <v>60</v>
      </c>
      <c r="H208" s="270">
        <f t="shared" si="21"/>
        <v>0</v>
      </c>
      <c r="I208" s="270">
        <f t="shared" si="21"/>
        <v>0</v>
      </c>
    </row>
    <row r="209" spans="1:9" ht="42.75" customHeight="1" x14ac:dyDescent="0.2">
      <c r="A209" s="62" t="s">
        <v>154</v>
      </c>
      <c r="B209" s="61" t="s">
        <v>92</v>
      </c>
      <c r="C209" s="61" t="s">
        <v>30</v>
      </c>
      <c r="D209" s="61" t="s">
        <v>25</v>
      </c>
      <c r="E209" s="61" t="s">
        <v>140</v>
      </c>
      <c r="F209" s="61" t="s">
        <v>151</v>
      </c>
      <c r="G209" s="30">
        <v>242</v>
      </c>
      <c r="H209" s="270"/>
      <c r="I209" s="32"/>
    </row>
    <row r="210" spans="1:9" ht="30.6" customHeight="1" x14ac:dyDescent="0.2">
      <c r="A210" s="87" t="s">
        <v>141</v>
      </c>
      <c r="B210" s="61" t="s">
        <v>92</v>
      </c>
      <c r="C210" s="61" t="s">
        <v>30</v>
      </c>
      <c r="D210" s="61" t="s">
        <v>25</v>
      </c>
      <c r="E210" s="61" t="s">
        <v>140</v>
      </c>
      <c r="F210" s="61" t="s">
        <v>136</v>
      </c>
      <c r="G210" s="61" t="s">
        <v>48</v>
      </c>
      <c r="H210" s="270">
        <f>H211+H215</f>
        <v>522.70000000000005</v>
      </c>
      <c r="I210" s="270">
        <f>I211+I215</f>
        <v>522.70000000000005</v>
      </c>
    </row>
    <row r="211" spans="1:9" ht="27.6" customHeight="1" x14ac:dyDescent="0.2">
      <c r="A211" s="60" t="s">
        <v>55</v>
      </c>
      <c r="B211" s="61" t="s">
        <v>92</v>
      </c>
      <c r="C211" s="61" t="s">
        <v>30</v>
      </c>
      <c r="D211" s="61" t="s">
        <v>25</v>
      </c>
      <c r="E211" s="61" t="s">
        <v>140</v>
      </c>
      <c r="F211" s="61" t="s">
        <v>136</v>
      </c>
      <c r="G211" s="61" t="s">
        <v>54</v>
      </c>
      <c r="H211" s="270">
        <f>H212</f>
        <v>522.70000000000005</v>
      </c>
      <c r="I211" s="270">
        <f>I212</f>
        <v>522.70000000000005</v>
      </c>
    </row>
    <row r="212" spans="1:9" ht="25.15" customHeight="1" x14ac:dyDescent="0.2">
      <c r="A212" s="60" t="s">
        <v>16</v>
      </c>
      <c r="B212" s="61" t="s">
        <v>92</v>
      </c>
      <c r="C212" s="61" t="s">
        <v>30</v>
      </c>
      <c r="D212" s="61" t="s">
        <v>25</v>
      </c>
      <c r="E212" s="61" t="s">
        <v>140</v>
      </c>
      <c r="F212" s="61" t="s">
        <v>136</v>
      </c>
      <c r="G212" s="61" t="s">
        <v>37</v>
      </c>
      <c r="H212" s="270">
        <f>H213+H214</f>
        <v>522.70000000000005</v>
      </c>
      <c r="I212" s="270">
        <f>I213+I214</f>
        <v>522.70000000000005</v>
      </c>
    </row>
    <row r="213" spans="1:9" ht="27.6" customHeight="1" x14ac:dyDescent="0.2">
      <c r="A213" s="60" t="s">
        <v>20</v>
      </c>
      <c r="B213" s="61" t="s">
        <v>92</v>
      </c>
      <c r="C213" s="61" t="s">
        <v>30</v>
      </c>
      <c r="D213" s="61" t="s">
        <v>25</v>
      </c>
      <c r="E213" s="61" t="s">
        <v>140</v>
      </c>
      <c r="F213" s="61" t="s">
        <v>136</v>
      </c>
      <c r="G213" s="61" t="s">
        <v>41</v>
      </c>
      <c r="H213" s="270">
        <v>522.70000000000005</v>
      </c>
      <c r="I213" s="32">
        <v>522.70000000000005</v>
      </c>
    </row>
    <row r="214" spans="1:9" ht="25.15" customHeight="1" x14ac:dyDescent="0.2">
      <c r="A214" s="33" t="s">
        <v>14</v>
      </c>
      <c r="B214" s="61" t="s">
        <v>92</v>
      </c>
      <c r="C214" s="61" t="s">
        <v>30</v>
      </c>
      <c r="D214" s="61" t="s">
        <v>25</v>
      </c>
      <c r="E214" s="61" t="s">
        <v>140</v>
      </c>
      <c r="F214" s="61" t="s">
        <v>136</v>
      </c>
      <c r="G214" s="61" t="s">
        <v>42</v>
      </c>
      <c r="H214" s="270">
        <f>895-895</f>
        <v>0</v>
      </c>
      <c r="I214" s="32"/>
    </row>
    <row r="215" spans="1:9" ht="27" customHeight="1" x14ac:dyDescent="0.2">
      <c r="A215" s="33" t="s">
        <v>21</v>
      </c>
      <c r="B215" s="58">
        <v>734</v>
      </c>
      <c r="C215" s="61" t="s">
        <v>30</v>
      </c>
      <c r="D215" s="61" t="s">
        <v>25</v>
      </c>
      <c r="E215" s="61" t="s">
        <v>140</v>
      </c>
      <c r="F215" s="61" t="s">
        <v>136</v>
      </c>
      <c r="G215" s="58" t="s">
        <v>1</v>
      </c>
      <c r="H215" s="270">
        <f>H216</f>
        <v>0</v>
      </c>
      <c r="I215" s="270">
        <f>I216</f>
        <v>0</v>
      </c>
    </row>
    <row r="216" spans="1:9" ht="26.25" customHeight="1" x14ac:dyDescent="0.2">
      <c r="A216" s="243" t="s">
        <v>22</v>
      </c>
      <c r="B216" s="244">
        <v>734</v>
      </c>
      <c r="C216" s="244" t="s">
        <v>30</v>
      </c>
      <c r="D216" s="244" t="s">
        <v>25</v>
      </c>
      <c r="E216" s="244" t="s">
        <v>140</v>
      </c>
      <c r="F216" s="244" t="s">
        <v>136</v>
      </c>
      <c r="G216" s="244" t="s">
        <v>52</v>
      </c>
      <c r="H216" s="271"/>
      <c r="I216" s="263"/>
    </row>
    <row r="217" spans="1:9" ht="29.25" customHeight="1" x14ac:dyDescent="0.2">
      <c r="A217" s="251" t="s">
        <v>175</v>
      </c>
      <c r="B217" s="252" t="s">
        <v>92</v>
      </c>
      <c r="C217" s="252" t="s">
        <v>30</v>
      </c>
      <c r="D217" s="253" t="s">
        <v>25</v>
      </c>
      <c r="E217" s="252" t="s">
        <v>363</v>
      </c>
      <c r="F217" s="252" t="s">
        <v>48</v>
      </c>
      <c r="G217" s="252" t="s">
        <v>48</v>
      </c>
      <c r="H217" s="277">
        <f t="shared" ref="H217:I220" si="22">H218</f>
        <v>0</v>
      </c>
      <c r="I217" s="277">
        <f t="shared" si="22"/>
        <v>0</v>
      </c>
    </row>
    <row r="218" spans="1:9" ht="56.25" customHeight="1" x14ac:dyDescent="0.2">
      <c r="A218" s="71" t="s">
        <v>380</v>
      </c>
      <c r="B218" s="61" t="s">
        <v>92</v>
      </c>
      <c r="C218" s="61" t="s">
        <v>30</v>
      </c>
      <c r="D218" s="61" t="s">
        <v>25</v>
      </c>
      <c r="E218" s="61" t="s">
        <v>359</v>
      </c>
      <c r="F218" s="61" t="s">
        <v>48</v>
      </c>
      <c r="G218" s="61" t="s">
        <v>48</v>
      </c>
      <c r="H218" s="270">
        <f t="shared" si="22"/>
        <v>0</v>
      </c>
      <c r="I218" s="270">
        <f t="shared" si="22"/>
        <v>0</v>
      </c>
    </row>
    <row r="219" spans="1:9" ht="36" customHeight="1" x14ac:dyDescent="0.2">
      <c r="A219" s="71" t="s">
        <v>141</v>
      </c>
      <c r="B219" s="61" t="s">
        <v>92</v>
      </c>
      <c r="C219" s="61" t="s">
        <v>30</v>
      </c>
      <c r="D219" s="61" t="s">
        <v>25</v>
      </c>
      <c r="E219" s="61" t="s">
        <v>359</v>
      </c>
      <c r="F219" s="61" t="s">
        <v>136</v>
      </c>
      <c r="G219" s="61" t="s">
        <v>48</v>
      </c>
      <c r="H219" s="270">
        <f t="shared" si="22"/>
        <v>0</v>
      </c>
      <c r="I219" s="270">
        <f t="shared" si="22"/>
        <v>0</v>
      </c>
    </row>
    <row r="220" spans="1:9" ht="21.75" customHeight="1" x14ac:dyDescent="0.2">
      <c r="A220" s="60" t="s">
        <v>55</v>
      </c>
      <c r="B220" s="61" t="s">
        <v>92</v>
      </c>
      <c r="C220" s="61" t="s">
        <v>30</v>
      </c>
      <c r="D220" s="244" t="s">
        <v>25</v>
      </c>
      <c r="E220" s="61" t="s">
        <v>359</v>
      </c>
      <c r="F220" s="61" t="s">
        <v>136</v>
      </c>
      <c r="G220" s="61" t="s">
        <v>54</v>
      </c>
      <c r="H220" s="270">
        <f t="shared" si="22"/>
        <v>0</v>
      </c>
      <c r="I220" s="270">
        <f t="shared" si="22"/>
        <v>0</v>
      </c>
    </row>
    <row r="221" spans="1:9" ht="23.25" customHeight="1" x14ac:dyDescent="0.2">
      <c r="A221" s="60" t="s">
        <v>16</v>
      </c>
      <c r="B221" s="61" t="s">
        <v>92</v>
      </c>
      <c r="C221" s="61" t="s">
        <v>30</v>
      </c>
      <c r="D221" s="61" t="s">
        <v>25</v>
      </c>
      <c r="E221" s="61" t="s">
        <v>359</v>
      </c>
      <c r="F221" s="61" t="s">
        <v>136</v>
      </c>
      <c r="G221" s="61" t="s">
        <v>37</v>
      </c>
      <c r="H221" s="270">
        <f>H223+H222</f>
        <v>0</v>
      </c>
      <c r="I221" s="270">
        <f>I223+I222</f>
        <v>0</v>
      </c>
    </row>
    <row r="222" spans="1:9" ht="23.25" customHeight="1" x14ac:dyDescent="0.2">
      <c r="A222" s="60" t="s">
        <v>20</v>
      </c>
      <c r="B222" s="61" t="s">
        <v>92</v>
      </c>
      <c r="C222" s="61" t="s">
        <v>30</v>
      </c>
      <c r="D222" s="61" t="s">
        <v>25</v>
      </c>
      <c r="E222" s="61" t="s">
        <v>359</v>
      </c>
      <c r="F222" s="61" t="s">
        <v>136</v>
      </c>
      <c r="G222" s="61" t="s">
        <v>41</v>
      </c>
      <c r="H222" s="270"/>
      <c r="I222" s="32"/>
    </row>
    <row r="223" spans="1:9" ht="23.25" customHeight="1" x14ac:dyDescent="0.2">
      <c r="A223" s="33" t="s">
        <v>14</v>
      </c>
      <c r="B223" s="61" t="s">
        <v>92</v>
      </c>
      <c r="C223" s="61" t="s">
        <v>30</v>
      </c>
      <c r="D223" s="61" t="s">
        <v>25</v>
      </c>
      <c r="E223" s="61" t="s">
        <v>359</v>
      </c>
      <c r="F223" s="61" t="s">
        <v>136</v>
      </c>
      <c r="G223" s="61" t="s">
        <v>42</v>
      </c>
      <c r="H223" s="270"/>
      <c r="I223" s="32"/>
    </row>
    <row r="224" spans="1:9" ht="34.5" customHeight="1" x14ac:dyDescent="0.2">
      <c r="A224" s="118" t="s">
        <v>175</v>
      </c>
      <c r="B224" s="61" t="s">
        <v>92</v>
      </c>
      <c r="C224" s="61" t="s">
        <v>30</v>
      </c>
      <c r="D224" s="61" t="s">
        <v>25</v>
      </c>
      <c r="E224" s="61" t="s">
        <v>363</v>
      </c>
      <c r="F224" s="61" t="s">
        <v>48</v>
      </c>
      <c r="G224" s="58" t="s">
        <v>48</v>
      </c>
      <c r="H224" s="270">
        <f t="shared" ref="H224:I226" si="23">H225</f>
        <v>0</v>
      </c>
      <c r="I224" s="270">
        <f t="shared" si="23"/>
        <v>0</v>
      </c>
    </row>
    <row r="225" spans="1:11" ht="43.5" customHeight="1" x14ac:dyDescent="0.2">
      <c r="A225" s="150" t="s">
        <v>208</v>
      </c>
      <c r="B225" s="61" t="s">
        <v>92</v>
      </c>
      <c r="C225" s="61" t="s">
        <v>30</v>
      </c>
      <c r="D225" s="61" t="s">
        <v>25</v>
      </c>
      <c r="E225" s="61" t="s">
        <v>359</v>
      </c>
      <c r="F225" s="61" t="s">
        <v>48</v>
      </c>
      <c r="G225" s="61" t="s">
        <v>48</v>
      </c>
      <c r="H225" s="270">
        <f t="shared" si="23"/>
        <v>0</v>
      </c>
      <c r="I225" s="270">
        <f t="shared" si="23"/>
        <v>0</v>
      </c>
    </row>
    <row r="226" spans="1:11" ht="43.5" customHeight="1" x14ac:dyDescent="0.2">
      <c r="A226" s="87" t="s">
        <v>141</v>
      </c>
      <c r="B226" s="61" t="s">
        <v>92</v>
      </c>
      <c r="C226" s="61" t="s">
        <v>30</v>
      </c>
      <c r="D226" s="61" t="s">
        <v>25</v>
      </c>
      <c r="E226" s="61" t="s">
        <v>359</v>
      </c>
      <c r="F226" s="61" t="s">
        <v>136</v>
      </c>
      <c r="G226" s="61" t="s">
        <v>48</v>
      </c>
      <c r="H226" s="270">
        <f t="shared" si="23"/>
        <v>0</v>
      </c>
      <c r="I226" s="270">
        <f t="shared" si="23"/>
        <v>0</v>
      </c>
    </row>
    <row r="227" spans="1:11" ht="43.5" customHeight="1" x14ac:dyDescent="0.2">
      <c r="A227" s="33" t="s">
        <v>55</v>
      </c>
      <c r="B227" s="61" t="s">
        <v>92</v>
      </c>
      <c r="C227" s="61" t="s">
        <v>30</v>
      </c>
      <c r="D227" s="61" t="s">
        <v>25</v>
      </c>
      <c r="E227" s="61" t="s">
        <v>359</v>
      </c>
      <c r="F227" s="61" t="s">
        <v>136</v>
      </c>
      <c r="G227" s="61" t="s">
        <v>54</v>
      </c>
      <c r="H227" s="270">
        <f>H228+H229</f>
        <v>0</v>
      </c>
      <c r="I227" s="270">
        <f>I228+I229</f>
        <v>0</v>
      </c>
    </row>
    <row r="228" spans="1:11" ht="43.5" customHeight="1" x14ac:dyDescent="0.2">
      <c r="A228" s="33" t="s">
        <v>14</v>
      </c>
      <c r="B228" s="61" t="s">
        <v>92</v>
      </c>
      <c r="C228" s="61" t="s">
        <v>30</v>
      </c>
      <c r="D228" s="61" t="s">
        <v>25</v>
      </c>
      <c r="E228" s="61" t="s">
        <v>359</v>
      </c>
      <c r="F228" s="61" t="s">
        <v>136</v>
      </c>
      <c r="G228" s="61" t="s">
        <v>42</v>
      </c>
      <c r="H228" s="270">
        <f>260-260</f>
        <v>0</v>
      </c>
      <c r="I228" s="32"/>
    </row>
    <row r="229" spans="1:11" ht="43.5" customHeight="1" x14ac:dyDescent="0.2">
      <c r="A229" s="33" t="s">
        <v>7</v>
      </c>
      <c r="B229" s="61" t="s">
        <v>92</v>
      </c>
      <c r="C229" s="61" t="s">
        <v>30</v>
      </c>
      <c r="D229" s="61" t="s">
        <v>25</v>
      </c>
      <c r="E229" s="61" t="s">
        <v>359</v>
      </c>
      <c r="F229" s="61" t="s">
        <v>136</v>
      </c>
      <c r="G229" s="61" t="s">
        <v>51</v>
      </c>
      <c r="H229" s="270">
        <f>57-57</f>
        <v>0</v>
      </c>
      <c r="I229" s="32"/>
    </row>
    <row r="230" spans="1:11" ht="25.5" customHeight="1" x14ac:dyDescent="0.2">
      <c r="A230" s="118" t="s">
        <v>56</v>
      </c>
      <c r="B230" s="61" t="s">
        <v>92</v>
      </c>
      <c r="C230" s="61" t="s">
        <v>30</v>
      </c>
      <c r="D230" s="61" t="s">
        <v>25</v>
      </c>
      <c r="E230" s="61" t="s">
        <v>5</v>
      </c>
      <c r="F230" s="61" t="s">
        <v>48</v>
      </c>
      <c r="G230" s="61" t="s">
        <v>48</v>
      </c>
      <c r="H230" s="270">
        <f t="shared" ref="H230:I232" si="24">H231</f>
        <v>0</v>
      </c>
      <c r="I230" s="270">
        <f t="shared" si="24"/>
        <v>0</v>
      </c>
    </row>
    <row r="231" spans="1:11" ht="60" customHeight="1" x14ac:dyDescent="0.2">
      <c r="A231" s="33" t="s">
        <v>372</v>
      </c>
      <c r="B231" s="61" t="s">
        <v>92</v>
      </c>
      <c r="C231" s="61" t="s">
        <v>30</v>
      </c>
      <c r="D231" s="61" t="s">
        <v>25</v>
      </c>
      <c r="E231" s="61" t="s">
        <v>373</v>
      </c>
      <c r="F231" s="61" t="s">
        <v>173</v>
      </c>
      <c r="G231" s="61" t="s">
        <v>48</v>
      </c>
      <c r="H231" s="270">
        <f t="shared" si="24"/>
        <v>0</v>
      </c>
      <c r="I231" s="270">
        <f t="shared" si="24"/>
        <v>0</v>
      </c>
    </row>
    <row r="232" spans="1:11" ht="18.600000000000001" customHeight="1" x14ac:dyDescent="0.2">
      <c r="A232" s="33" t="s">
        <v>21</v>
      </c>
      <c r="B232" s="61" t="s">
        <v>92</v>
      </c>
      <c r="C232" s="61" t="s">
        <v>30</v>
      </c>
      <c r="D232" s="61" t="s">
        <v>25</v>
      </c>
      <c r="E232" s="61" t="s">
        <v>373</v>
      </c>
      <c r="F232" s="61" t="s">
        <v>173</v>
      </c>
      <c r="G232" s="61" t="s">
        <v>1</v>
      </c>
      <c r="H232" s="270">
        <f t="shared" si="24"/>
        <v>0</v>
      </c>
      <c r="I232" s="270">
        <f t="shared" si="24"/>
        <v>0</v>
      </c>
    </row>
    <row r="233" spans="1:11" ht="18.600000000000001" customHeight="1" x14ac:dyDescent="0.2">
      <c r="A233" s="32" t="s">
        <v>23</v>
      </c>
      <c r="B233" s="61" t="s">
        <v>92</v>
      </c>
      <c r="C233" s="61" t="s">
        <v>30</v>
      </c>
      <c r="D233" s="61" t="s">
        <v>25</v>
      </c>
      <c r="E233" s="61" t="s">
        <v>373</v>
      </c>
      <c r="F233" s="61" t="s">
        <v>173</v>
      </c>
      <c r="G233" s="61" t="s">
        <v>52</v>
      </c>
      <c r="H233" s="270"/>
      <c r="I233" s="32"/>
    </row>
    <row r="234" spans="1:11" ht="24" customHeight="1" x14ac:dyDescent="0.25">
      <c r="A234" s="151" t="s">
        <v>101</v>
      </c>
      <c r="B234" s="152">
        <v>734</v>
      </c>
      <c r="C234" s="152" t="s">
        <v>30</v>
      </c>
      <c r="D234" s="152" t="s">
        <v>31</v>
      </c>
      <c r="E234" s="152" t="s">
        <v>4</v>
      </c>
      <c r="F234" s="139" t="s">
        <v>48</v>
      </c>
      <c r="G234" s="154" t="s">
        <v>48</v>
      </c>
      <c r="H234" s="272">
        <f>H235+H243+H251+H260+H266</f>
        <v>527.29999999999995</v>
      </c>
      <c r="I234" s="272">
        <f>I235+I243+I251+I260+I266</f>
        <v>327.3</v>
      </c>
    </row>
    <row r="235" spans="1:11" ht="18.600000000000001" customHeight="1" x14ac:dyDescent="0.25">
      <c r="A235" s="128" t="s">
        <v>102</v>
      </c>
      <c r="B235" s="152">
        <v>734</v>
      </c>
      <c r="C235" s="152" t="s">
        <v>30</v>
      </c>
      <c r="D235" s="152" t="s">
        <v>31</v>
      </c>
      <c r="E235" s="152" t="s">
        <v>127</v>
      </c>
      <c r="F235" s="152" t="s">
        <v>48</v>
      </c>
      <c r="G235" s="152" t="s">
        <v>48</v>
      </c>
      <c r="H235" s="272">
        <f>H236</f>
        <v>527.29999999999995</v>
      </c>
      <c r="I235" s="272">
        <f>I236</f>
        <v>327.3</v>
      </c>
    </row>
    <row r="236" spans="1:11" ht="31.15" customHeight="1" x14ac:dyDescent="0.2">
      <c r="A236" s="60" t="s">
        <v>141</v>
      </c>
      <c r="B236" s="58">
        <v>734</v>
      </c>
      <c r="C236" s="58" t="s">
        <v>30</v>
      </c>
      <c r="D236" s="58" t="s">
        <v>31</v>
      </c>
      <c r="E236" s="58" t="s">
        <v>127</v>
      </c>
      <c r="F236" s="58" t="s">
        <v>136</v>
      </c>
      <c r="G236" s="58" t="s">
        <v>48</v>
      </c>
      <c r="H236" s="270">
        <f>H237+H241</f>
        <v>527.29999999999995</v>
      </c>
      <c r="I236" s="270">
        <f>I237+I241</f>
        <v>327.3</v>
      </c>
    </row>
    <row r="237" spans="1:11" ht="18.600000000000001" customHeight="1" x14ac:dyDescent="0.2">
      <c r="A237" s="33" t="s">
        <v>55</v>
      </c>
      <c r="B237" s="58">
        <v>734</v>
      </c>
      <c r="C237" s="58" t="s">
        <v>30</v>
      </c>
      <c r="D237" s="58" t="s">
        <v>31</v>
      </c>
      <c r="E237" s="58" t="s">
        <v>127</v>
      </c>
      <c r="F237" s="58" t="s">
        <v>136</v>
      </c>
      <c r="G237" s="30">
        <v>200</v>
      </c>
      <c r="H237" s="270">
        <f>H238</f>
        <v>527.29999999999995</v>
      </c>
      <c r="I237" s="270">
        <f>I238</f>
        <v>327.3</v>
      </c>
    </row>
    <row r="238" spans="1:11" ht="24" customHeight="1" x14ac:dyDescent="0.2">
      <c r="A238" s="33" t="s">
        <v>16</v>
      </c>
      <c r="B238" s="58">
        <v>734</v>
      </c>
      <c r="C238" s="58" t="s">
        <v>30</v>
      </c>
      <c r="D238" s="58" t="s">
        <v>31</v>
      </c>
      <c r="E238" s="58" t="s">
        <v>127</v>
      </c>
      <c r="F238" s="58" t="s">
        <v>136</v>
      </c>
      <c r="G238" s="30">
        <v>220</v>
      </c>
      <c r="H238" s="270">
        <f>H239+H240</f>
        <v>527.29999999999995</v>
      </c>
      <c r="I238" s="270">
        <f>I239+I240</f>
        <v>327.3</v>
      </c>
    </row>
    <row r="239" spans="1:11" ht="25.15" customHeight="1" x14ac:dyDescent="0.2">
      <c r="A239" s="33" t="s">
        <v>19</v>
      </c>
      <c r="B239" s="58" t="s">
        <v>92</v>
      </c>
      <c r="C239" s="58" t="s">
        <v>30</v>
      </c>
      <c r="D239" s="58" t="s">
        <v>31</v>
      </c>
      <c r="E239" s="58" t="s">
        <v>127</v>
      </c>
      <c r="F239" s="58" t="s">
        <v>136</v>
      </c>
      <c r="G239" s="30">
        <v>223</v>
      </c>
      <c r="H239" s="270">
        <f>150+77.3</f>
        <v>227.3</v>
      </c>
      <c r="I239" s="32">
        <v>327.3</v>
      </c>
      <c r="K239" s="285"/>
    </row>
    <row r="240" spans="1:11" ht="18.600000000000001" customHeight="1" x14ac:dyDescent="0.2">
      <c r="A240" s="60" t="s">
        <v>14</v>
      </c>
      <c r="B240" s="58" t="s">
        <v>92</v>
      </c>
      <c r="C240" s="58" t="s">
        <v>30</v>
      </c>
      <c r="D240" s="58" t="s">
        <v>31</v>
      </c>
      <c r="E240" s="58" t="s">
        <v>127</v>
      </c>
      <c r="F240" s="58" t="s">
        <v>136</v>
      </c>
      <c r="G240" s="30">
        <v>226</v>
      </c>
      <c r="H240" s="270">
        <v>300</v>
      </c>
      <c r="I240" s="32"/>
      <c r="K240" s="3" t="s">
        <v>409</v>
      </c>
    </row>
    <row r="241" spans="1:9" ht="18" customHeight="1" x14ac:dyDescent="0.2">
      <c r="A241" s="33" t="s">
        <v>21</v>
      </c>
      <c r="B241" s="58" t="s">
        <v>92</v>
      </c>
      <c r="C241" s="58" t="s">
        <v>30</v>
      </c>
      <c r="D241" s="58" t="s">
        <v>31</v>
      </c>
      <c r="E241" s="58" t="s">
        <v>127</v>
      </c>
      <c r="F241" s="58" t="s">
        <v>136</v>
      </c>
      <c r="G241" s="30">
        <v>300</v>
      </c>
      <c r="H241" s="270">
        <f>H242</f>
        <v>0</v>
      </c>
      <c r="I241" s="32"/>
    </row>
    <row r="242" spans="1:9" ht="18.600000000000001" customHeight="1" x14ac:dyDescent="0.2">
      <c r="A242" s="32" t="s">
        <v>23</v>
      </c>
      <c r="B242" s="58" t="s">
        <v>92</v>
      </c>
      <c r="C242" s="58" t="s">
        <v>30</v>
      </c>
      <c r="D242" s="58" t="s">
        <v>31</v>
      </c>
      <c r="E242" s="58" t="s">
        <v>127</v>
      </c>
      <c r="F242" s="58" t="s">
        <v>136</v>
      </c>
      <c r="G242" s="30">
        <v>340</v>
      </c>
      <c r="H242" s="270"/>
      <c r="I242" s="32"/>
    </row>
    <row r="243" spans="1:9" ht="60.75" customHeight="1" x14ac:dyDescent="0.25">
      <c r="A243" s="151" t="s">
        <v>125</v>
      </c>
      <c r="B243" s="152">
        <v>734</v>
      </c>
      <c r="C243" s="152" t="s">
        <v>30</v>
      </c>
      <c r="D243" s="152" t="s">
        <v>31</v>
      </c>
      <c r="E243" s="152" t="s">
        <v>126</v>
      </c>
      <c r="F243" s="152" t="s">
        <v>48</v>
      </c>
      <c r="G243" s="152" t="s">
        <v>48</v>
      </c>
      <c r="H243" s="272">
        <f>H244</f>
        <v>0</v>
      </c>
      <c r="I243" s="272">
        <f>I244</f>
        <v>0</v>
      </c>
    </row>
    <row r="244" spans="1:9" ht="35.450000000000003" customHeight="1" x14ac:dyDescent="0.2">
      <c r="A244" s="60" t="s">
        <v>141</v>
      </c>
      <c r="B244" s="58">
        <v>734</v>
      </c>
      <c r="C244" s="58" t="s">
        <v>30</v>
      </c>
      <c r="D244" s="58" t="s">
        <v>31</v>
      </c>
      <c r="E244" s="58" t="s">
        <v>126</v>
      </c>
      <c r="F244" s="61" t="s">
        <v>136</v>
      </c>
      <c r="G244" s="61" t="s">
        <v>48</v>
      </c>
      <c r="H244" s="270">
        <f>H245+H249</f>
        <v>0</v>
      </c>
      <c r="I244" s="270">
        <f>I245+I249</f>
        <v>0</v>
      </c>
    </row>
    <row r="245" spans="1:9" ht="19.899999999999999" customHeight="1" x14ac:dyDescent="0.2">
      <c r="A245" s="33" t="s">
        <v>55</v>
      </c>
      <c r="B245" s="58">
        <v>734</v>
      </c>
      <c r="C245" s="58" t="s">
        <v>30</v>
      </c>
      <c r="D245" s="58" t="s">
        <v>31</v>
      </c>
      <c r="E245" s="58" t="s">
        <v>126</v>
      </c>
      <c r="F245" s="58" t="s">
        <v>136</v>
      </c>
      <c r="G245" s="30">
        <v>200</v>
      </c>
      <c r="H245" s="270">
        <f>H246</f>
        <v>0</v>
      </c>
      <c r="I245" s="270">
        <f>I246</f>
        <v>0</v>
      </c>
    </row>
    <row r="246" spans="1:9" ht="18" customHeight="1" x14ac:dyDescent="0.2">
      <c r="A246" s="33" t="s">
        <v>16</v>
      </c>
      <c r="B246" s="58">
        <v>734</v>
      </c>
      <c r="C246" s="58" t="s">
        <v>30</v>
      </c>
      <c r="D246" s="58" t="s">
        <v>31</v>
      </c>
      <c r="E246" s="58" t="s">
        <v>126</v>
      </c>
      <c r="F246" s="58" t="s">
        <v>136</v>
      </c>
      <c r="G246" s="30">
        <v>220</v>
      </c>
      <c r="H246" s="270">
        <f>H247+H248</f>
        <v>0</v>
      </c>
      <c r="I246" s="270">
        <f>I247+I248</f>
        <v>0</v>
      </c>
    </row>
    <row r="247" spans="1:9" ht="18" customHeight="1" x14ac:dyDescent="0.2">
      <c r="A247" s="33" t="s">
        <v>20</v>
      </c>
      <c r="B247" s="58">
        <v>734</v>
      </c>
      <c r="C247" s="58" t="s">
        <v>30</v>
      </c>
      <c r="D247" s="58" t="s">
        <v>31</v>
      </c>
      <c r="E247" s="58" t="s">
        <v>126</v>
      </c>
      <c r="F247" s="58" t="s">
        <v>136</v>
      </c>
      <c r="G247" s="30">
        <v>225</v>
      </c>
      <c r="H247" s="270"/>
      <c r="I247" s="263"/>
    </row>
    <row r="248" spans="1:9" ht="18" customHeight="1" x14ac:dyDescent="0.2">
      <c r="A248" s="60" t="s">
        <v>14</v>
      </c>
      <c r="B248" s="58">
        <v>734</v>
      </c>
      <c r="C248" s="58" t="s">
        <v>30</v>
      </c>
      <c r="D248" s="58" t="s">
        <v>31</v>
      </c>
      <c r="E248" s="58" t="s">
        <v>126</v>
      </c>
      <c r="F248" s="58" t="s">
        <v>136</v>
      </c>
      <c r="G248" s="30">
        <v>226</v>
      </c>
      <c r="H248" s="270"/>
      <c r="I248" s="263"/>
    </row>
    <row r="249" spans="1:9" ht="18" customHeight="1" x14ac:dyDescent="0.2">
      <c r="A249" s="87" t="s">
        <v>21</v>
      </c>
      <c r="B249" s="58">
        <v>734</v>
      </c>
      <c r="C249" s="58" t="s">
        <v>30</v>
      </c>
      <c r="D249" s="58" t="s">
        <v>31</v>
      </c>
      <c r="E249" s="58" t="s">
        <v>126</v>
      </c>
      <c r="F249" s="58" t="s">
        <v>136</v>
      </c>
      <c r="G249" s="58" t="s">
        <v>1</v>
      </c>
      <c r="H249" s="270">
        <f>H250</f>
        <v>0</v>
      </c>
      <c r="I249" s="270">
        <f>I250</f>
        <v>0</v>
      </c>
    </row>
    <row r="250" spans="1:9" ht="18" customHeight="1" x14ac:dyDescent="0.2">
      <c r="A250" s="32" t="s">
        <v>23</v>
      </c>
      <c r="B250" s="58">
        <v>734</v>
      </c>
      <c r="C250" s="58" t="s">
        <v>30</v>
      </c>
      <c r="D250" s="58" t="s">
        <v>31</v>
      </c>
      <c r="E250" s="58" t="s">
        <v>126</v>
      </c>
      <c r="F250" s="58" t="s">
        <v>136</v>
      </c>
      <c r="G250" s="58" t="s">
        <v>43</v>
      </c>
      <c r="H250" s="270"/>
      <c r="I250" s="32"/>
    </row>
    <row r="251" spans="1:9" ht="33.6" customHeight="1" x14ac:dyDescent="0.25">
      <c r="A251" s="233" t="s">
        <v>168</v>
      </c>
      <c r="B251" s="234" t="s">
        <v>92</v>
      </c>
      <c r="C251" s="152" t="s">
        <v>30</v>
      </c>
      <c r="D251" s="152" t="s">
        <v>31</v>
      </c>
      <c r="E251" s="152" t="s">
        <v>169</v>
      </c>
      <c r="F251" s="152" t="s">
        <v>48</v>
      </c>
      <c r="G251" s="152" t="s">
        <v>48</v>
      </c>
      <c r="H251" s="272">
        <f>H252</f>
        <v>0</v>
      </c>
      <c r="I251" s="272">
        <f>I252</f>
        <v>0</v>
      </c>
    </row>
    <row r="252" spans="1:9" ht="42" customHeight="1" x14ac:dyDescent="0.2">
      <c r="A252" s="87" t="str">
        <f>A244</f>
        <v>Выполнение функций органами местного самоуправления</v>
      </c>
      <c r="B252" s="65" t="s">
        <v>92</v>
      </c>
      <c r="C252" s="58" t="s">
        <v>30</v>
      </c>
      <c r="D252" s="58" t="s">
        <v>31</v>
      </c>
      <c r="E252" s="58" t="s">
        <v>169</v>
      </c>
      <c r="F252" s="58" t="s">
        <v>136</v>
      </c>
      <c r="G252" s="58" t="s">
        <v>48</v>
      </c>
      <c r="H252" s="270">
        <f>H257+H253</f>
        <v>0</v>
      </c>
      <c r="I252" s="270">
        <f>I257+I253</f>
        <v>0</v>
      </c>
    </row>
    <row r="253" spans="1:9" ht="18" customHeight="1" x14ac:dyDescent="0.2">
      <c r="A253" s="33" t="s">
        <v>55</v>
      </c>
      <c r="B253" s="65" t="s">
        <v>92</v>
      </c>
      <c r="C253" s="58" t="s">
        <v>30</v>
      </c>
      <c r="D253" s="58" t="s">
        <v>31</v>
      </c>
      <c r="E253" s="58" t="s">
        <v>169</v>
      </c>
      <c r="F253" s="58" t="s">
        <v>136</v>
      </c>
      <c r="G253" s="58" t="s">
        <v>54</v>
      </c>
      <c r="H253" s="270">
        <f>H254</f>
        <v>0</v>
      </c>
      <c r="I253" s="270">
        <f>I254</f>
        <v>0</v>
      </c>
    </row>
    <row r="254" spans="1:9" ht="22.9" customHeight="1" x14ac:dyDescent="0.2">
      <c r="A254" s="33" t="s">
        <v>16</v>
      </c>
      <c r="B254" s="65" t="s">
        <v>92</v>
      </c>
      <c r="C254" s="58" t="s">
        <v>30</v>
      </c>
      <c r="D254" s="58" t="s">
        <v>31</v>
      </c>
      <c r="E254" s="58" t="s">
        <v>169</v>
      </c>
      <c r="F254" s="58" t="s">
        <v>136</v>
      </c>
      <c r="G254" s="58" t="s">
        <v>37</v>
      </c>
      <c r="H254" s="270">
        <f>H256+H255</f>
        <v>0</v>
      </c>
      <c r="I254" s="270">
        <f>I256+I255</f>
        <v>0</v>
      </c>
    </row>
    <row r="255" spans="1:9" ht="22.9" customHeight="1" x14ac:dyDescent="0.2">
      <c r="A255" s="33" t="s">
        <v>334</v>
      </c>
      <c r="B255" s="65" t="s">
        <v>92</v>
      </c>
      <c r="C255" s="58" t="s">
        <v>30</v>
      </c>
      <c r="D255" s="58" t="s">
        <v>31</v>
      </c>
      <c r="E255" s="58" t="s">
        <v>169</v>
      </c>
      <c r="F255" s="58" t="s">
        <v>136</v>
      </c>
      <c r="G255" s="58" t="s">
        <v>6</v>
      </c>
      <c r="H255" s="270"/>
      <c r="I255" s="30"/>
    </row>
    <row r="256" spans="1:9" ht="23.45" customHeight="1" x14ac:dyDescent="0.2">
      <c r="A256" s="33" t="s">
        <v>14</v>
      </c>
      <c r="B256" s="65" t="s">
        <v>92</v>
      </c>
      <c r="C256" s="58" t="s">
        <v>30</v>
      </c>
      <c r="D256" s="58" t="s">
        <v>31</v>
      </c>
      <c r="E256" s="58" t="s">
        <v>169</v>
      </c>
      <c r="F256" s="58" t="s">
        <v>136</v>
      </c>
      <c r="G256" s="58" t="s">
        <v>42</v>
      </c>
      <c r="H256" s="270"/>
      <c r="I256" s="30"/>
    </row>
    <row r="257" spans="1:9" ht="18.600000000000001" customHeight="1" x14ac:dyDescent="0.2">
      <c r="A257" s="87" t="s">
        <v>21</v>
      </c>
      <c r="B257" s="65" t="s">
        <v>92</v>
      </c>
      <c r="C257" s="58" t="s">
        <v>30</v>
      </c>
      <c r="D257" s="58" t="s">
        <v>31</v>
      </c>
      <c r="E257" s="58" t="s">
        <v>169</v>
      </c>
      <c r="F257" s="58" t="s">
        <v>136</v>
      </c>
      <c r="G257" s="58" t="s">
        <v>1</v>
      </c>
      <c r="H257" s="270">
        <f>H258+H259</f>
        <v>0</v>
      </c>
      <c r="I257" s="270">
        <f>I258+I259</f>
        <v>0</v>
      </c>
    </row>
    <row r="258" spans="1:9" ht="18.600000000000001" customHeight="1" x14ac:dyDescent="0.2">
      <c r="A258" s="87" t="s">
        <v>22</v>
      </c>
      <c r="B258" s="65" t="s">
        <v>92</v>
      </c>
      <c r="C258" s="58" t="s">
        <v>30</v>
      </c>
      <c r="D258" s="58" t="s">
        <v>31</v>
      </c>
      <c r="E258" s="58" t="s">
        <v>169</v>
      </c>
      <c r="F258" s="58" t="s">
        <v>136</v>
      </c>
      <c r="G258" s="58" t="s">
        <v>52</v>
      </c>
      <c r="H258" s="270"/>
      <c r="I258" s="32"/>
    </row>
    <row r="259" spans="1:9" ht="18" customHeight="1" x14ac:dyDescent="0.2">
      <c r="A259" s="32" t="s">
        <v>23</v>
      </c>
      <c r="B259" s="65" t="s">
        <v>92</v>
      </c>
      <c r="C259" s="58" t="s">
        <v>30</v>
      </c>
      <c r="D259" s="58" t="s">
        <v>31</v>
      </c>
      <c r="E259" s="58" t="s">
        <v>169</v>
      </c>
      <c r="F259" s="58" t="s">
        <v>136</v>
      </c>
      <c r="G259" s="58" t="s">
        <v>43</v>
      </c>
      <c r="H259" s="270"/>
      <c r="I259" s="30"/>
    </row>
    <row r="260" spans="1:9" ht="22.15" customHeight="1" x14ac:dyDescent="0.2">
      <c r="A260" s="118" t="s">
        <v>175</v>
      </c>
      <c r="B260" s="139" t="s">
        <v>92</v>
      </c>
      <c r="C260" s="139" t="s">
        <v>30</v>
      </c>
      <c r="D260" s="139" t="s">
        <v>31</v>
      </c>
      <c r="E260" s="139" t="s">
        <v>176</v>
      </c>
      <c r="F260" s="139" t="s">
        <v>48</v>
      </c>
      <c r="G260" s="139" t="s">
        <v>48</v>
      </c>
      <c r="H260" s="276">
        <f>H261</f>
        <v>0</v>
      </c>
      <c r="I260" s="32"/>
    </row>
    <row r="261" spans="1:9" ht="35.450000000000003" customHeight="1" x14ac:dyDescent="0.2">
      <c r="A261" s="71" t="s">
        <v>200</v>
      </c>
      <c r="B261" s="61" t="s">
        <v>92</v>
      </c>
      <c r="C261" s="61" t="s">
        <v>30</v>
      </c>
      <c r="D261" s="61" t="s">
        <v>31</v>
      </c>
      <c r="E261" s="61" t="s">
        <v>199</v>
      </c>
      <c r="F261" s="61" t="s">
        <v>173</v>
      </c>
      <c r="G261" s="61" t="s">
        <v>48</v>
      </c>
      <c r="H261" s="270">
        <f>H262+H264</f>
        <v>0</v>
      </c>
      <c r="I261" s="32"/>
    </row>
    <row r="262" spans="1:9" ht="35.450000000000003" customHeight="1" x14ac:dyDescent="0.2">
      <c r="A262" s="33" t="s">
        <v>16</v>
      </c>
      <c r="B262" s="61" t="s">
        <v>92</v>
      </c>
      <c r="C262" s="61" t="s">
        <v>30</v>
      </c>
      <c r="D262" s="61" t="s">
        <v>31</v>
      </c>
      <c r="E262" s="61" t="s">
        <v>199</v>
      </c>
      <c r="F262" s="61" t="s">
        <v>173</v>
      </c>
      <c r="G262" s="61" t="s">
        <v>37</v>
      </c>
      <c r="H262" s="270">
        <f>H263</f>
        <v>0</v>
      </c>
      <c r="I262" s="32"/>
    </row>
    <row r="263" spans="1:9" ht="35.450000000000003" customHeight="1" x14ac:dyDescent="0.2">
      <c r="A263" s="33" t="s">
        <v>14</v>
      </c>
      <c r="B263" s="61" t="s">
        <v>92</v>
      </c>
      <c r="C263" s="61" t="s">
        <v>30</v>
      </c>
      <c r="D263" s="61" t="s">
        <v>31</v>
      </c>
      <c r="E263" s="61" t="s">
        <v>199</v>
      </c>
      <c r="F263" s="61" t="s">
        <v>173</v>
      </c>
      <c r="G263" s="61" t="s">
        <v>42</v>
      </c>
      <c r="H263" s="270">
        <v>0</v>
      </c>
      <c r="I263" s="32"/>
    </row>
    <row r="264" spans="1:9" ht="35.450000000000003" customHeight="1" x14ac:dyDescent="0.2">
      <c r="A264" s="33" t="s">
        <v>21</v>
      </c>
      <c r="B264" s="61" t="s">
        <v>92</v>
      </c>
      <c r="C264" s="61" t="s">
        <v>30</v>
      </c>
      <c r="D264" s="61" t="s">
        <v>31</v>
      </c>
      <c r="E264" s="61" t="s">
        <v>199</v>
      </c>
      <c r="F264" s="61" t="s">
        <v>173</v>
      </c>
      <c r="G264" s="61" t="s">
        <v>1</v>
      </c>
      <c r="H264" s="270">
        <f>H265</f>
        <v>0</v>
      </c>
      <c r="I264" s="32"/>
    </row>
    <row r="265" spans="1:9" ht="35.450000000000003" customHeight="1" x14ac:dyDescent="0.2">
      <c r="A265" s="33" t="s">
        <v>22</v>
      </c>
      <c r="B265" s="61" t="s">
        <v>92</v>
      </c>
      <c r="C265" s="61" t="s">
        <v>30</v>
      </c>
      <c r="D265" s="61" t="s">
        <v>31</v>
      </c>
      <c r="E265" s="58" t="s">
        <v>169</v>
      </c>
      <c r="F265" s="61" t="s">
        <v>136</v>
      </c>
      <c r="G265" s="61" t="s">
        <v>52</v>
      </c>
      <c r="H265" s="270">
        <v>0</v>
      </c>
      <c r="I265" s="32"/>
    </row>
    <row r="266" spans="1:9" ht="28.15" customHeight="1" x14ac:dyDescent="0.25">
      <c r="A266" s="151" t="s">
        <v>120</v>
      </c>
      <c r="B266" s="154" t="s">
        <v>92</v>
      </c>
      <c r="C266" s="154" t="s">
        <v>30</v>
      </c>
      <c r="D266" s="154" t="s">
        <v>31</v>
      </c>
      <c r="E266" s="154" t="s">
        <v>121</v>
      </c>
      <c r="F266" s="154" t="s">
        <v>48</v>
      </c>
      <c r="G266" s="154" t="s">
        <v>48</v>
      </c>
      <c r="H266" s="272">
        <f>H267</f>
        <v>0</v>
      </c>
      <c r="I266" s="32"/>
    </row>
    <row r="267" spans="1:9" ht="34.9" customHeight="1" x14ac:dyDescent="0.2">
      <c r="A267" s="33" t="s">
        <v>141</v>
      </c>
      <c r="B267" s="61" t="s">
        <v>92</v>
      </c>
      <c r="C267" s="61" t="s">
        <v>30</v>
      </c>
      <c r="D267" s="61" t="s">
        <v>31</v>
      </c>
      <c r="E267" s="61" t="s">
        <v>121</v>
      </c>
      <c r="F267" s="61" t="s">
        <v>136</v>
      </c>
      <c r="G267" s="61" t="s">
        <v>48</v>
      </c>
      <c r="H267" s="270">
        <f>H268</f>
        <v>0</v>
      </c>
      <c r="I267" s="32"/>
    </row>
    <row r="268" spans="1:9" ht="24.6" customHeight="1" x14ac:dyDescent="0.2">
      <c r="A268" s="33" t="s">
        <v>55</v>
      </c>
      <c r="B268" s="61" t="s">
        <v>92</v>
      </c>
      <c r="C268" s="61" t="s">
        <v>30</v>
      </c>
      <c r="D268" s="61" t="s">
        <v>31</v>
      </c>
      <c r="E268" s="61" t="s">
        <v>121</v>
      </c>
      <c r="F268" s="61" t="s">
        <v>136</v>
      </c>
      <c r="G268" s="61" t="s">
        <v>54</v>
      </c>
      <c r="H268" s="270">
        <f>H269</f>
        <v>0</v>
      </c>
      <c r="I268" s="32"/>
    </row>
    <row r="269" spans="1:9" ht="18.600000000000001" customHeight="1" x14ac:dyDescent="0.2">
      <c r="A269" s="33" t="s">
        <v>7</v>
      </c>
      <c r="B269" s="61" t="s">
        <v>92</v>
      </c>
      <c r="C269" s="61" t="s">
        <v>30</v>
      </c>
      <c r="D269" s="61" t="s">
        <v>31</v>
      </c>
      <c r="E269" s="61" t="s">
        <v>121</v>
      </c>
      <c r="F269" s="61" t="s">
        <v>136</v>
      </c>
      <c r="G269" s="61" t="s">
        <v>42</v>
      </c>
      <c r="H269" s="270"/>
      <c r="I269" s="32"/>
    </row>
    <row r="270" spans="1:9" ht="77.25" customHeight="1" x14ac:dyDescent="0.25">
      <c r="A270" s="151" t="s">
        <v>268</v>
      </c>
      <c r="B270" s="152" t="s">
        <v>92</v>
      </c>
      <c r="C270" s="152" t="s">
        <v>267</v>
      </c>
      <c r="D270" s="152"/>
      <c r="E270" s="152"/>
      <c r="F270" s="152"/>
      <c r="G270" s="152"/>
      <c r="H270" s="272">
        <f t="shared" ref="H270:I273" si="25">H271</f>
        <v>0</v>
      </c>
      <c r="I270" s="272">
        <f t="shared" si="25"/>
        <v>0</v>
      </c>
    </row>
    <row r="271" spans="1:9" ht="32.450000000000003" customHeight="1" x14ac:dyDescent="0.2">
      <c r="A271" s="33" t="s">
        <v>270</v>
      </c>
      <c r="B271" s="58" t="s">
        <v>92</v>
      </c>
      <c r="C271" s="58" t="s">
        <v>267</v>
      </c>
      <c r="D271" s="58" t="s">
        <v>31</v>
      </c>
      <c r="E271" s="58"/>
      <c r="F271" s="58"/>
      <c r="G271" s="58"/>
      <c r="H271" s="270">
        <f t="shared" si="25"/>
        <v>0</v>
      </c>
      <c r="I271" s="270">
        <f t="shared" si="25"/>
        <v>0</v>
      </c>
    </row>
    <row r="272" spans="1:9" ht="29.45" customHeight="1" x14ac:dyDescent="0.2">
      <c r="A272" s="33" t="s">
        <v>269</v>
      </c>
      <c r="B272" s="58" t="s">
        <v>92</v>
      </c>
      <c r="C272" s="58" t="s">
        <v>267</v>
      </c>
      <c r="D272" s="58" t="s">
        <v>31</v>
      </c>
      <c r="E272" s="58" t="s">
        <v>129</v>
      </c>
      <c r="F272" s="58"/>
      <c r="G272" s="58"/>
      <c r="H272" s="270">
        <f t="shared" si="25"/>
        <v>0</v>
      </c>
      <c r="I272" s="270">
        <f t="shared" si="25"/>
        <v>0</v>
      </c>
    </row>
    <row r="273" spans="1:10" ht="29.45" customHeight="1" x14ac:dyDescent="0.2">
      <c r="A273" s="33" t="s">
        <v>128</v>
      </c>
      <c r="B273" s="58" t="s">
        <v>92</v>
      </c>
      <c r="C273" s="58" t="s">
        <v>267</v>
      </c>
      <c r="D273" s="58" t="s">
        <v>31</v>
      </c>
      <c r="E273" s="58" t="s">
        <v>129</v>
      </c>
      <c r="F273" s="58" t="s">
        <v>147</v>
      </c>
      <c r="G273" s="58"/>
      <c r="H273" s="270">
        <f t="shared" si="25"/>
        <v>0</v>
      </c>
      <c r="I273" s="270">
        <f t="shared" si="25"/>
        <v>0</v>
      </c>
    </row>
    <row r="274" spans="1:10" ht="29.45" customHeight="1" x14ac:dyDescent="0.2">
      <c r="A274" s="33" t="s">
        <v>271</v>
      </c>
      <c r="B274" s="58" t="s">
        <v>92</v>
      </c>
      <c r="C274" s="58" t="s">
        <v>267</v>
      </c>
      <c r="D274" s="58" t="s">
        <v>31</v>
      </c>
      <c r="E274" s="58" t="s">
        <v>129</v>
      </c>
      <c r="F274" s="58" t="s">
        <v>147</v>
      </c>
      <c r="G274" s="58" t="s">
        <v>94</v>
      </c>
      <c r="H274" s="270"/>
      <c r="I274" s="32"/>
    </row>
    <row r="275" spans="1:10" ht="21" customHeight="1" x14ac:dyDescent="0.2">
      <c r="A275" s="180" t="s">
        <v>242</v>
      </c>
      <c r="B275" s="183" t="s">
        <v>92</v>
      </c>
      <c r="C275" s="183" t="s">
        <v>243</v>
      </c>
      <c r="D275" s="183" t="s">
        <v>139</v>
      </c>
      <c r="E275" s="183" t="s">
        <v>4</v>
      </c>
      <c r="F275" s="183" t="s">
        <v>48</v>
      </c>
      <c r="G275" s="183" t="s">
        <v>48</v>
      </c>
      <c r="H275" s="274">
        <f t="shared" ref="H275:I276" si="26">H276</f>
        <v>147.5</v>
      </c>
      <c r="I275" s="274">
        <f t="shared" si="26"/>
        <v>147.5</v>
      </c>
    </row>
    <row r="276" spans="1:10" ht="21" customHeight="1" x14ac:dyDescent="0.2">
      <c r="A276" s="181" t="s">
        <v>244</v>
      </c>
      <c r="B276" s="184" t="s">
        <v>92</v>
      </c>
      <c r="C276" s="184" t="s">
        <v>243</v>
      </c>
      <c r="D276" s="184" t="s">
        <v>10</v>
      </c>
      <c r="E276" s="184" t="s">
        <v>4</v>
      </c>
      <c r="F276" s="184" t="s">
        <v>48</v>
      </c>
      <c r="G276" s="184" t="s">
        <v>48</v>
      </c>
      <c r="H276" s="270">
        <f t="shared" si="26"/>
        <v>147.5</v>
      </c>
      <c r="I276" s="270">
        <f t="shared" si="26"/>
        <v>147.5</v>
      </c>
    </row>
    <row r="277" spans="1:10" ht="35.450000000000003" customHeight="1" x14ac:dyDescent="0.2">
      <c r="A277" s="181" t="s">
        <v>245</v>
      </c>
      <c r="B277" s="184" t="s">
        <v>92</v>
      </c>
      <c r="C277" s="184" t="s">
        <v>243</v>
      </c>
      <c r="D277" s="184" t="s">
        <v>10</v>
      </c>
      <c r="E277" s="184">
        <v>4900000</v>
      </c>
      <c r="F277" s="184" t="s">
        <v>48</v>
      </c>
      <c r="G277" s="184" t="s">
        <v>48</v>
      </c>
      <c r="H277" s="270">
        <f t="shared" ref="H277:I281" si="27">H278</f>
        <v>147.5</v>
      </c>
      <c r="I277" s="270">
        <f t="shared" si="27"/>
        <v>147.5</v>
      </c>
    </row>
    <row r="278" spans="1:10" ht="40.9" customHeight="1" x14ac:dyDescent="0.2">
      <c r="A278" s="182" t="s">
        <v>246</v>
      </c>
      <c r="B278" s="184" t="s">
        <v>92</v>
      </c>
      <c r="C278" s="184" t="s">
        <v>243</v>
      </c>
      <c r="D278" s="184" t="s">
        <v>10</v>
      </c>
      <c r="E278" s="184">
        <v>4910100</v>
      </c>
      <c r="F278" s="184" t="s">
        <v>48</v>
      </c>
      <c r="G278" s="184" t="s">
        <v>48</v>
      </c>
      <c r="H278" s="270">
        <f t="shared" si="27"/>
        <v>147.5</v>
      </c>
      <c r="I278" s="270">
        <f t="shared" si="27"/>
        <v>147.5</v>
      </c>
    </row>
    <row r="279" spans="1:10" ht="35.450000000000003" customHeight="1" x14ac:dyDescent="0.2">
      <c r="A279" s="182" t="s">
        <v>141</v>
      </c>
      <c r="B279" s="184" t="s">
        <v>92</v>
      </c>
      <c r="C279" s="184" t="s">
        <v>243</v>
      </c>
      <c r="D279" s="184" t="s">
        <v>10</v>
      </c>
      <c r="E279" s="184">
        <v>4910100</v>
      </c>
      <c r="F279" s="184" t="s">
        <v>136</v>
      </c>
      <c r="G279" s="184" t="s">
        <v>48</v>
      </c>
      <c r="H279" s="270">
        <f t="shared" si="27"/>
        <v>147.5</v>
      </c>
      <c r="I279" s="270">
        <f t="shared" si="27"/>
        <v>147.5</v>
      </c>
    </row>
    <row r="280" spans="1:10" ht="22.15" customHeight="1" x14ac:dyDescent="0.2">
      <c r="A280" s="60" t="s">
        <v>55</v>
      </c>
      <c r="B280" s="184" t="s">
        <v>92</v>
      </c>
      <c r="C280" s="184" t="s">
        <v>243</v>
      </c>
      <c r="D280" s="184" t="s">
        <v>10</v>
      </c>
      <c r="E280" s="184">
        <v>4910100</v>
      </c>
      <c r="F280" s="184" t="s">
        <v>136</v>
      </c>
      <c r="G280" s="184">
        <v>200</v>
      </c>
      <c r="H280" s="270">
        <f t="shared" si="27"/>
        <v>147.5</v>
      </c>
      <c r="I280" s="270">
        <f t="shared" si="27"/>
        <v>147.5</v>
      </c>
    </row>
    <row r="281" spans="1:10" ht="27.6" customHeight="1" x14ac:dyDescent="0.2">
      <c r="A281" s="181" t="s">
        <v>247</v>
      </c>
      <c r="B281" s="184" t="s">
        <v>92</v>
      </c>
      <c r="C281" s="184" t="s">
        <v>243</v>
      </c>
      <c r="D281" s="184" t="s">
        <v>10</v>
      </c>
      <c r="E281" s="184">
        <v>4910100</v>
      </c>
      <c r="F281" s="184" t="s">
        <v>136</v>
      </c>
      <c r="G281" s="184">
        <v>260</v>
      </c>
      <c r="H281" s="270">
        <f t="shared" si="27"/>
        <v>147.5</v>
      </c>
      <c r="I281" s="270">
        <f t="shared" si="27"/>
        <v>147.5</v>
      </c>
    </row>
    <row r="282" spans="1:10" s="111" customFormat="1" ht="35.450000000000003" customHeight="1" x14ac:dyDescent="0.2">
      <c r="A282" s="182" t="s">
        <v>248</v>
      </c>
      <c r="B282" s="184" t="s">
        <v>92</v>
      </c>
      <c r="C282" s="184" t="s">
        <v>243</v>
      </c>
      <c r="D282" s="184" t="s">
        <v>10</v>
      </c>
      <c r="E282" s="184">
        <v>4910100</v>
      </c>
      <c r="F282" s="184" t="s">
        <v>136</v>
      </c>
      <c r="G282" s="184">
        <v>263</v>
      </c>
      <c r="H282" s="270">
        <v>147.5</v>
      </c>
      <c r="I282" s="270">
        <v>147.5</v>
      </c>
    </row>
    <row r="283" spans="1:10" ht="36.6" customHeight="1" x14ac:dyDescent="0.25">
      <c r="A283" s="189" t="s">
        <v>212</v>
      </c>
      <c r="B283" s="190">
        <v>734</v>
      </c>
      <c r="C283" s="190" t="s">
        <v>139</v>
      </c>
      <c r="D283" s="190" t="s">
        <v>139</v>
      </c>
      <c r="E283" s="190" t="s">
        <v>4</v>
      </c>
      <c r="F283" s="190" t="s">
        <v>48</v>
      </c>
      <c r="G283" s="190" t="s">
        <v>48</v>
      </c>
      <c r="H283" s="278">
        <f>H284+H330</f>
        <v>6250.1208000000006</v>
      </c>
      <c r="I283" s="278">
        <f>I284+I330</f>
        <v>6250.1208000000006</v>
      </c>
      <c r="J283" s="119"/>
    </row>
    <row r="284" spans="1:10" ht="33.6" customHeight="1" x14ac:dyDescent="0.25">
      <c r="A284" s="151" t="s">
        <v>87</v>
      </c>
      <c r="B284" s="152">
        <v>734</v>
      </c>
      <c r="C284" s="152" t="s">
        <v>26</v>
      </c>
      <c r="D284" s="152" t="s">
        <v>139</v>
      </c>
      <c r="E284" s="152" t="s">
        <v>4</v>
      </c>
      <c r="F284" s="152" t="s">
        <v>48</v>
      </c>
      <c r="G284" s="152" t="s">
        <v>48</v>
      </c>
      <c r="H284" s="272">
        <f>H285</f>
        <v>3772.4148</v>
      </c>
      <c r="I284" s="272">
        <f>I285</f>
        <v>3772.4148</v>
      </c>
    </row>
    <row r="285" spans="1:10" ht="18" customHeight="1" x14ac:dyDescent="0.25">
      <c r="A285" s="151" t="s">
        <v>232</v>
      </c>
      <c r="B285" s="152">
        <v>734</v>
      </c>
      <c r="C285" s="152" t="s">
        <v>26</v>
      </c>
      <c r="D285" s="152" t="s">
        <v>10</v>
      </c>
      <c r="E285" s="152" t="s">
        <v>4</v>
      </c>
      <c r="F285" s="152" t="s">
        <v>48</v>
      </c>
      <c r="G285" s="152" t="s">
        <v>48</v>
      </c>
      <c r="H285" s="272">
        <f>H286+H322</f>
        <v>3772.4148</v>
      </c>
      <c r="I285" s="272">
        <f>I286+I322</f>
        <v>3772.4148</v>
      </c>
    </row>
    <row r="286" spans="1:10" ht="48" customHeight="1" x14ac:dyDescent="0.25">
      <c r="A286" s="151" t="s">
        <v>130</v>
      </c>
      <c r="B286" s="152">
        <v>734</v>
      </c>
      <c r="C286" s="152" t="s">
        <v>26</v>
      </c>
      <c r="D286" s="152" t="s">
        <v>10</v>
      </c>
      <c r="E286" s="152" t="s">
        <v>28</v>
      </c>
      <c r="F286" s="152" t="s">
        <v>48</v>
      </c>
      <c r="G286" s="152" t="s">
        <v>48</v>
      </c>
      <c r="H286" s="272">
        <f>H287+H304</f>
        <v>3772.4148</v>
      </c>
      <c r="I286" s="272">
        <f>I287+I304</f>
        <v>3772.4148</v>
      </c>
    </row>
    <row r="287" spans="1:10" ht="31.5" customHeight="1" x14ac:dyDescent="0.2">
      <c r="A287" s="31" t="s">
        <v>57</v>
      </c>
      <c r="B287" s="196">
        <v>734</v>
      </c>
      <c r="C287" s="57" t="s">
        <v>26</v>
      </c>
      <c r="D287" s="57" t="s">
        <v>10</v>
      </c>
      <c r="E287" s="57" t="s">
        <v>131</v>
      </c>
      <c r="F287" s="57" t="s">
        <v>48</v>
      </c>
      <c r="G287" s="57" t="s">
        <v>48</v>
      </c>
      <c r="H287" s="274">
        <f>H289+H301</f>
        <v>3243.1518000000001</v>
      </c>
      <c r="I287" s="274">
        <f>I289+I301</f>
        <v>3243.1518000000001</v>
      </c>
    </row>
    <row r="288" spans="1:10" ht="18" customHeight="1" x14ac:dyDescent="0.2">
      <c r="A288" s="33" t="s">
        <v>143</v>
      </c>
      <c r="B288" s="63">
        <v>734</v>
      </c>
      <c r="C288" s="61" t="s">
        <v>26</v>
      </c>
      <c r="D288" s="61" t="s">
        <v>10</v>
      </c>
      <c r="E288" s="61" t="s">
        <v>131</v>
      </c>
      <c r="F288" s="61" t="s">
        <v>142</v>
      </c>
      <c r="G288" s="61" t="s">
        <v>48</v>
      </c>
      <c r="H288" s="270">
        <f>H289+H301</f>
        <v>3243.1518000000001</v>
      </c>
      <c r="I288" s="270">
        <f>I289+I301</f>
        <v>3243.1518000000001</v>
      </c>
    </row>
    <row r="289" spans="1:22" ht="18" customHeight="1" x14ac:dyDescent="0.2">
      <c r="A289" s="33" t="s">
        <v>55</v>
      </c>
      <c r="B289" s="64">
        <v>734</v>
      </c>
      <c r="C289" s="58" t="s">
        <v>26</v>
      </c>
      <c r="D289" s="58" t="s">
        <v>10</v>
      </c>
      <c r="E289" s="58" t="s">
        <v>131</v>
      </c>
      <c r="F289" s="58" t="s">
        <v>142</v>
      </c>
      <c r="G289" s="58">
        <v>200</v>
      </c>
      <c r="H289" s="270">
        <f>H290+H294+H300</f>
        <v>3243.1518000000001</v>
      </c>
      <c r="I289" s="270">
        <f>I290+I294+I300</f>
        <v>3243.1518000000001</v>
      </c>
    </row>
    <row r="290" spans="1:22" ht="18" customHeight="1" x14ac:dyDescent="0.2">
      <c r="A290" s="33" t="s">
        <v>12</v>
      </c>
      <c r="B290" s="63">
        <v>734</v>
      </c>
      <c r="C290" s="58" t="s">
        <v>26</v>
      </c>
      <c r="D290" s="58" t="s">
        <v>10</v>
      </c>
      <c r="E290" s="58" t="s">
        <v>131</v>
      </c>
      <c r="F290" s="58" t="s">
        <v>142</v>
      </c>
      <c r="G290" s="30">
        <v>210</v>
      </c>
      <c r="H290" s="270">
        <f>H291+H292+H293</f>
        <v>3243.1518000000001</v>
      </c>
      <c r="I290" s="270">
        <f>I291+I292+I293</f>
        <v>3243.1518000000001</v>
      </c>
    </row>
    <row r="291" spans="1:22" ht="18.600000000000001" customHeight="1" x14ac:dyDescent="0.2">
      <c r="A291" s="33" t="s">
        <v>15</v>
      </c>
      <c r="B291" s="64">
        <v>734</v>
      </c>
      <c r="C291" s="58" t="s">
        <v>26</v>
      </c>
      <c r="D291" s="58" t="s">
        <v>10</v>
      </c>
      <c r="E291" s="58" t="s">
        <v>131</v>
      </c>
      <c r="F291" s="58" t="s">
        <v>142</v>
      </c>
      <c r="G291" s="30">
        <v>211</v>
      </c>
      <c r="H291" s="270">
        <f>2232+258.9</f>
        <v>2490.9</v>
      </c>
      <c r="I291" s="270">
        <f>2232+258.9</f>
        <v>2490.9</v>
      </c>
    </row>
    <row r="292" spans="1:22" ht="19.899999999999999" customHeight="1" x14ac:dyDescent="0.2">
      <c r="A292" s="33" t="s">
        <v>11</v>
      </c>
      <c r="B292" s="64">
        <v>734</v>
      </c>
      <c r="C292" s="58" t="s">
        <v>26</v>
      </c>
      <c r="D292" s="58" t="s">
        <v>10</v>
      </c>
      <c r="E292" s="58" t="s">
        <v>131</v>
      </c>
      <c r="F292" s="58" t="s">
        <v>142</v>
      </c>
      <c r="G292" s="30">
        <v>212</v>
      </c>
      <c r="H292" s="270"/>
      <c r="I292" s="270"/>
      <c r="M292" s="248"/>
    </row>
    <row r="293" spans="1:22" ht="18" customHeight="1" x14ac:dyDescent="0.2">
      <c r="A293" s="33" t="s">
        <v>13</v>
      </c>
      <c r="B293" s="64">
        <v>734</v>
      </c>
      <c r="C293" s="58" t="s">
        <v>26</v>
      </c>
      <c r="D293" s="58" t="s">
        <v>10</v>
      </c>
      <c r="E293" s="58" t="s">
        <v>131</v>
      </c>
      <c r="F293" s="58" t="s">
        <v>142</v>
      </c>
      <c r="G293" s="30">
        <v>213</v>
      </c>
      <c r="H293" s="270">
        <f>H291*0.302</f>
        <v>752.2518</v>
      </c>
      <c r="I293" s="270">
        <f>I291*0.302</f>
        <v>752.2518</v>
      </c>
    </row>
    <row r="294" spans="1:22" ht="19.899999999999999" customHeight="1" x14ac:dyDescent="0.2">
      <c r="A294" s="33" t="s">
        <v>16</v>
      </c>
      <c r="B294" s="63">
        <v>734</v>
      </c>
      <c r="C294" s="58" t="s">
        <v>26</v>
      </c>
      <c r="D294" s="58" t="s">
        <v>10</v>
      </c>
      <c r="E294" s="58" t="s">
        <v>131</v>
      </c>
      <c r="F294" s="58" t="s">
        <v>142</v>
      </c>
      <c r="G294" s="30">
        <v>220</v>
      </c>
      <c r="H294" s="270">
        <f>H295+H296+H298+H299+H297</f>
        <v>0</v>
      </c>
      <c r="I294" s="270">
        <f>I295+I296+I298+I299+I297</f>
        <v>0</v>
      </c>
    </row>
    <row r="295" spans="1:22" ht="18.600000000000001" customHeight="1" x14ac:dyDescent="0.2">
      <c r="A295" s="33" t="s">
        <v>17</v>
      </c>
      <c r="B295" s="64">
        <v>734</v>
      </c>
      <c r="C295" s="58" t="s">
        <v>26</v>
      </c>
      <c r="D295" s="58" t="s">
        <v>10</v>
      </c>
      <c r="E295" s="58" t="s">
        <v>131</v>
      </c>
      <c r="F295" s="58" t="s">
        <v>142</v>
      </c>
      <c r="G295" s="30">
        <v>221</v>
      </c>
      <c r="H295" s="270"/>
      <c r="I295" s="32"/>
    </row>
    <row r="296" spans="1:22" ht="18" customHeight="1" x14ac:dyDescent="0.2">
      <c r="A296" s="33" t="s">
        <v>18</v>
      </c>
      <c r="B296" s="64">
        <v>734</v>
      </c>
      <c r="C296" s="58" t="s">
        <v>26</v>
      </c>
      <c r="D296" s="58" t="s">
        <v>10</v>
      </c>
      <c r="E296" s="58" t="s">
        <v>131</v>
      </c>
      <c r="F296" s="58" t="s">
        <v>142</v>
      </c>
      <c r="G296" s="30">
        <v>222</v>
      </c>
      <c r="H296" s="270"/>
      <c r="I296" s="280"/>
    </row>
    <row r="297" spans="1:22" ht="18.600000000000001" customHeight="1" x14ac:dyDescent="0.2">
      <c r="A297" s="243" t="s">
        <v>19</v>
      </c>
      <c r="B297" s="255">
        <v>734</v>
      </c>
      <c r="C297" s="244" t="s">
        <v>26</v>
      </c>
      <c r="D297" s="244" t="s">
        <v>10</v>
      </c>
      <c r="E297" s="244" t="s">
        <v>131</v>
      </c>
      <c r="F297" s="244" t="s">
        <v>142</v>
      </c>
      <c r="G297" s="247">
        <v>223</v>
      </c>
      <c r="H297" s="271"/>
      <c r="I297" s="32"/>
      <c r="L297" s="285"/>
    </row>
    <row r="298" spans="1:22" ht="18.600000000000001" customHeight="1" x14ac:dyDescent="0.2">
      <c r="A298" s="33" t="s">
        <v>20</v>
      </c>
      <c r="B298" s="64">
        <v>734</v>
      </c>
      <c r="C298" s="58" t="s">
        <v>26</v>
      </c>
      <c r="D298" s="58" t="s">
        <v>10</v>
      </c>
      <c r="E298" s="58" t="s">
        <v>131</v>
      </c>
      <c r="F298" s="58" t="s">
        <v>142</v>
      </c>
      <c r="G298" s="30">
        <v>225</v>
      </c>
      <c r="H298" s="270"/>
      <c r="I298" s="32"/>
    </row>
    <row r="299" spans="1:22" ht="27.75" customHeight="1" x14ac:dyDescent="0.2">
      <c r="A299" s="33" t="s">
        <v>14</v>
      </c>
      <c r="B299" s="63">
        <v>734</v>
      </c>
      <c r="C299" s="58" t="s">
        <v>26</v>
      </c>
      <c r="D299" s="58" t="s">
        <v>10</v>
      </c>
      <c r="E299" s="58" t="s">
        <v>131</v>
      </c>
      <c r="F299" s="58" t="s">
        <v>142</v>
      </c>
      <c r="G299" s="30">
        <v>226</v>
      </c>
      <c r="H299" s="270"/>
      <c r="I299" s="279"/>
    </row>
    <row r="300" spans="1:22" ht="25.5" customHeight="1" x14ac:dyDescent="0.2">
      <c r="A300" s="33" t="s">
        <v>7</v>
      </c>
      <c r="B300" s="64">
        <v>734</v>
      </c>
      <c r="C300" s="58" t="s">
        <v>26</v>
      </c>
      <c r="D300" s="58" t="s">
        <v>10</v>
      </c>
      <c r="E300" s="58" t="s">
        <v>131</v>
      </c>
      <c r="F300" s="58" t="s">
        <v>142</v>
      </c>
      <c r="G300" s="30">
        <v>290</v>
      </c>
      <c r="H300" s="270"/>
      <c r="I300" s="262"/>
      <c r="J300" s="46"/>
    </row>
    <row r="301" spans="1:22" ht="18" customHeight="1" x14ac:dyDescent="0.2">
      <c r="A301" s="33" t="s">
        <v>21</v>
      </c>
      <c r="B301" s="63">
        <v>734</v>
      </c>
      <c r="C301" s="58" t="s">
        <v>26</v>
      </c>
      <c r="D301" s="58" t="s">
        <v>10</v>
      </c>
      <c r="E301" s="58" t="s">
        <v>131</v>
      </c>
      <c r="F301" s="58" t="s">
        <v>142</v>
      </c>
      <c r="G301" s="30">
        <v>300</v>
      </c>
      <c r="H301" s="270">
        <f>SUM(H302:H303)</f>
        <v>0</v>
      </c>
      <c r="I301" s="270">
        <f>SUM(I302:I303)</f>
        <v>0</v>
      </c>
    </row>
    <row r="302" spans="1:22" ht="18" customHeight="1" x14ac:dyDescent="0.2">
      <c r="A302" s="33" t="s">
        <v>22</v>
      </c>
      <c r="B302" s="64">
        <v>734</v>
      </c>
      <c r="C302" s="58" t="s">
        <v>26</v>
      </c>
      <c r="D302" s="58" t="s">
        <v>10</v>
      </c>
      <c r="E302" s="58" t="s">
        <v>131</v>
      </c>
      <c r="F302" s="58" t="s">
        <v>142</v>
      </c>
      <c r="G302" s="30">
        <v>310</v>
      </c>
      <c r="H302" s="270"/>
      <c r="I302" s="32"/>
    </row>
    <row r="303" spans="1:22" ht="18.600000000000001" customHeight="1" x14ac:dyDescent="0.2">
      <c r="A303" s="33" t="s">
        <v>23</v>
      </c>
      <c r="B303" s="63">
        <v>734</v>
      </c>
      <c r="C303" s="58" t="s">
        <v>26</v>
      </c>
      <c r="D303" s="58" t="s">
        <v>10</v>
      </c>
      <c r="E303" s="58" t="s">
        <v>131</v>
      </c>
      <c r="F303" s="58" t="s">
        <v>142</v>
      </c>
      <c r="G303" s="30">
        <v>340</v>
      </c>
      <c r="H303" s="270"/>
      <c r="I303" s="32"/>
    </row>
    <row r="304" spans="1:22" ht="21" customHeight="1" x14ac:dyDescent="0.25">
      <c r="A304" s="128" t="s">
        <v>249</v>
      </c>
      <c r="B304" s="57" t="s">
        <v>92</v>
      </c>
      <c r="C304" s="57" t="s">
        <v>26</v>
      </c>
      <c r="D304" s="57" t="s">
        <v>10</v>
      </c>
      <c r="E304" s="57" t="s">
        <v>201</v>
      </c>
      <c r="F304" s="57" t="s">
        <v>48</v>
      </c>
      <c r="G304" s="57" t="s">
        <v>48</v>
      </c>
      <c r="H304" s="274">
        <f>H305</f>
        <v>529.26300000000003</v>
      </c>
      <c r="I304" s="274">
        <f>I305</f>
        <v>529.26300000000003</v>
      </c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1:22" ht="29.45" customHeight="1" x14ac:dyDescent="0.2">
      <c r="A305" s="80" t="s">
        <v>57</v>
      </c>
      <c r="B305" s="58" t="s">
        <v>92</v>
      </c>
      <c r="C305" s="58" t="s">
        <v>26</v>
      </c>
      <c r="D305" s="58" t="s">
        <v>10</v>
      </c>
      <c r="E305" s="58" t="s">
        <v>202</v>
      </c>
      <c r="F305" s="58" t="s">
        <v>48</v>
      </c>
      <c r="G305" s="58" t="s">
        <v>48</v>
      </c>
      <c r="H305" s="270">
        <f>H306</f>
        <v>529.26300000000003</v>
      </c>
      <c r="I305" s="270">
        <f>I306</f>
        <v>529.26300000000003</v>
      </c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1:22" ht="18.600000000000001" customHeight="1" x14ac:dyDescent="0.2">
      <c r="A306" s="80" t="s">
        <v>143</v>
      </c>
      <c r="B306" s="58" t="s">
        <v>92</v>
      </c>
      <c r="C306" s="58" t="s">
        <v>26</v>
      </c>
      <c r="D306" s="58" t="s">
        <v>10</v>
      </c>
      <c r="E306" s="58" t="s">
        <v>202</v>
      </c>
      <c r="F306" s="58" t="s">
        <v>142</v>
      </c>
      <c r="G306" s="58" t="s">
        <v>48</v>
      </c>
      <c r="H306" s="270">
        <f>H307+H319</f>
        <v>529.26300000000003</v>
      </c>
      <c r="I306" s="270">
        <f>I307+I319</f>
        <v>529.26300000000003</v>
      </c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1:22" ht="19.149999999999999" customHeight="1" x14ac:dyDescent="0.2">
      <c r="A307" s="33" t="s">
        <v>55</v>
      </c>
      <c r="B307" s="58" t="s">
        <v>92</v>
      </c>
      <c r="C307" s="58" t="s">
        <v>26</v>
      </c>
      <c r="D307" s="58" t="s">
        <v>10</v>
      </c>
      <c r="E307" s="58" t="s">
        <v>202</v>
      </c>
      <c r="F307" s="58" t="s">
        <v>142</v>
      </c>
      <c r="G307" s="58">
        <v>200</v>
      </c>
      <c r="H307" s="270">
        <f>H308+H312+H318</f>
        <v>529.26300000000003</v>
      </c>
      <c r="I307" s="270">
        <f>I308+I312+I318</f>
        <v>529.26300000000003</v>
      </c>
    </row>
    <row r="308" spans="1:22" ht="20.45" customHeight="1" x14ac:dyDescent="0.2">
      <c r="A308" s="33" t="s">
        <v>12</v>
      </c>
      <c r="B308" s="58" t="s">
        <v>92</v>
      </c>
      <c r="C308" s="58" t="s">
        <v>26</v>
      </c>
      <c r="D308" s="58" t="s">
        <v>10</v>
      </c>
      <c r="E308" s="58" t="s">
        <v>202</v>
      </c>
      <c r="F308" s="58" t="s">
        <v>142</v>
      </c>
      <c r="G308" s="30">
        <v>210</v>
      </c>
      <c r="H308" s="270">
        <f>H309+H310+H311</f>
        <v>529.26300000000003</v>
      </c>
      <c r="I308" s="270">
        <f>I309+I310+I311</f>
        <v>529.26300000000003</v>
      </c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1:22" ht="20.45" customHeight="1" x14ac:dyDescent="0.2">
      <c r="A309" s="33" t="s">
        <v>15</v>
      </c>
      <c r="B309" s="58" t="s">
        <v>92</v>
      </c>
      <c r="C309" s="58" t="s">
        <v>26</v>
      </c>
      <c r="D309" s="58" t="s">
        <v>10</v>
      </c>
      <c r="E309" s="58" t="s">
        <v>202</v>
      </c>
      <c r="F309" s="58" t="s">
        <v>142</v>
      </c>
      <c r="G309" s="30">
        <v>211</v>
      </c>
      <c r="H309" s="270">
        <v>406.5</v>
      </c>
      <c r="I309" s="270">
        <v>406.5</v>
      </c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1:22" s="26" customFormat="1" ht="20.45" customHeight="1" x14ac:dyDescent="0.2">
      <c r="A310" s="33" t="s">
        <v>11</v>
      </c>
      <c r="B310" s="58" t="s">
        <v>92</v>
      </c>
      <c r="C310" s="58" t="s">
        <v>26</v>
      </c>
      <c r="D310" s="58" t="s">
        <v>10</v>
      </c>
      <c r="E310" s="58" t="s">
        <v>202</v>
      </c>
      <c r="F310" s="58" t="s">
        <v>142</v>
      </c>
      <c r="G310" s="30">
        <v>212</v>
      </c>
      <c r="H310" s="270"/>
      <c r="I310" s="270"/>
    </row>
    <row r="311" spans="1:22" s="26" customFormat="1" ht="20.45" customHeight="1" x14ac:dyDescent="0.2">
      <c r="A311" s="33" t="s">
        <v>13</v>
      </c>
      <c r="B311" s="58" t="s">
        <v>92</v>
      </c>
      <c r="C311" s="58" t="s">
        <v>26</v>
      </c>
      <c r="D311" s="58" t="s">
        <v>10</v>
      </c>
      <c r="E311" s="58" t="s">
        <v>202</v>
      </c>
      <c r="F311" s="58" t="s">
        <v>142</v>
      </c>
      <c r="G311" s="30">
        <v>213</v>
      </c>
      <c r="H311" s="270">
        <f>H309*0.302</f>
        <v>122.76299999999999</v>
      </c>
      <c r="I311" s="270">
        <f>I309*0.302</f>
        <v>122.76299999999999</v>
      </c>
    </row>
    <row r="312" spans="1:22" ht="20.45" customHeight="1" x14ac:dyDescent="0.2">
      <c r="A312" s="33" t="s">
        <v>16</v>
      </c>
      <c r="B312" s="58" t="s">
        <v>92</v>
      </c>
      <c r="C312" s="58" t="s">
        <v>26</v>
      </c>
      <c r="D312" s="58" t="s">
        <v>10</v>
      </c>
      <c r="E312" s="58" t="s">
        <v>202</v>
      </c>
      <c r="F312" s="58" t="s">
        <v>142</v>
      </c>
      <c r="G312" s="30">
        <v>220</v>
      </c>
      <c r="H312" s="270">
        <f>H313+H314+H315+H316+H317</f>
        <v>0</v>
      </c>
      <c r="I312" s="270">
        <f>I313+I314+I315+I316+I317</f>
        <v>0</v>
      </c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1:22" s="26" customFormat="1" ht="20.45" customHeight="1" x14ac:dyDescent="0.2">
      <c r="A313" s="33" t="s">
        <v>17</v>
      </c>
      <c r="B313" s="58" t="s">
        <v>92</v>
      </c>
      <c r="C313" s="58" t="s">
        <v>26</v>
      </c>
      <c r="D313" s="58" t="s">
        <v>10</v>
      </c>
      <c r="E313" s="58" t="s">
        <v>202</v>
      </c>
      <c r="F313" s="58" t="s">
        <v>142</v>
      </c>
      <c r="G313" s="30">
        <v>221</v>
      </c>
      <c r="H313" s="270"/>
      <c r="I313" s="30"/>
    </row>
    <row r="314" spans="1:22" s="26" customFormat="1" ht="19.899999999999999" customHeight="1" x14ac:dyDescent="0.2">
      <c r="A314" s="33" t="s">
        <v>18</v>
      </c>
      <c r="B314" s="58" t="s">
        <v>92</v>
      </c>
      <c r="C314" s="58" t="s">
        <v>26</v>
      </c>
      <c r="D314" s="58" t="s">
        <v>10</v>
      </c>
      <c r="E314" s="58" t="s">
        <v>202</v>
      </c>
      <c r="F314" s="58" t="s">
        <v>142</v>
      </c>
      <c r="G314" s="30">
        <v>222</v>
      </c>
      <c r="H314" s="270">
        <v>0</v>
      </c>
      <c r="I314" s="30"/>
    </row>
    <row r="315" spans="1:22" s="26" customFormat="1" ht="21.6" customHeight="1" x14ac:dyDescent="0.2">
      <c r="A315" s="33" t="s">
        <v>19</v>
      </c>
      <c r="B315" s="58" t="s">
        <v>92</v>
      </c>
      <c r="C315" s="58" t="s">
        <v>26</v>
      </c>
      <c r="D315" s="58" t="s">
        <v>10</v>
      </c>
      <c r="E315" s="58" t="s">
        <v>202</v>
      </c>
      <c r="F315" s="58" t="s">
        <v>142</v>
      </c>
      <c r="G315" s="30">
        <v>223</v>
      </c>
      <c r="H315" s="270"/>
      <c r="I315" s="30"/>
      <c r="J315" s="3"/>
      <c r="K315" s="28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s="26" customFormat="1" ht="24.6" customHeight="1" x14ac:dyDescent="0.2">
      <c r="A316" s="33" t="s">
        <v>20</v>
      </c>
      <c r="B316" s="58" t="s">
        <v>92</v>
      </c>
      <c r="C316" s="58" t="s">
        <v>26</v>
      </c>
      <c r="D316" s="58" t="s">
        <v>10</v>
      </c>
      <c r="E316" s="58" t="s">
        <v>202</v>
      </c>
      <c r="F316" s="58" t="s">
        <v>142</v>
      </c>
      <c r="G316" s="30">
        <v>225</v>
      </c>
      <c r="H316" s="270"/>
      <c r="I316" s="3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s="26" customFormat="1" ht="24.6" customHeight="1" x14ac:dyDescent="0.2">
      <c r="A317" s="33" t="s">
        <v>14</v>
      </c>
      <c r="B317" s="58" t="s">
        <v>92</v>
      </c>
      <c r="C317" s="58" t="s">
        <v>26</v>
      </c>
      <c r="D317" s="58" t="s">
        <v>10</v>
      </c>
      <c r="E317" s="58" t="s">
        <v>202</v>
      </c>
      <c r="F317" s="58" t="s">
        <v>142</v>
      </c>
      <c r="G317" s="30">
        <v>226</v>
      </c>
      <c r="H317" s="270"/>
      <c r="I317" s="27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s="26" customFormat="1" ht="23.25" customHeight="1" x14ac:dyDescent="0.2">
      <c r="A318" s="33" t="s">
        <v>7</v>
      </c>
      <c r="B318" s="58" t="s">
        <v>92</v>
      </c>
      <c r="C318" s="58" t="s">
        <v>26</v>
      </c>
      <c r="D318" s="58" t="s">
        <v>10</v>
      </c>
      <c r="E318" s="58" t="s">
        <v>202</v>
      </c>
      <c r="F318" s="58" t="s">
        <v>142</v>
      </c>
      <c r="G318" s="30">
        <v>290</v>
      </c>
      <c r="H318" s="270"/>
      <c r="I318" s="3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s="26" customFormat="1" ht="24.6" customHeight="1" x14ac:dyDescent="0.2">
      <c r="A319" s="33" t="s">
        <v>21</v>
      </c>
      <c r="B319" s="58" t="s">
        <v>92</v>
      </c>
      <c r="C319" s="58" t="s">
        <v>26</v>
      </c>
      <c r="D319" s="58" t="s">
        <v>10</v>
      </c>
      <c r="E319" s="58" t="s">
        <v>202</v>
      </c>
      <c r="F319" s="58" t="s">
        <v>142</v>
      </c>
      <c r="G319" s="30">
        <v>300</v>
      </c>
      <c r="H319" s="270">
        <f>H320+H321</f>
        <v>0</v>
      </c>
      <c r="I319" s="270">
        <f>I320+I321</f>
        <v>0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s="26" customFormat="1" ht="24.6" customHeight="1" x14ac:dyDescent="0.2">
      <c r="A320" s="33" t="s">
        <v>22</v>
      </c>
      <c r="B320" s="58" t="s">
        <v>92</v>
      </c>
      <c r="C320" s="58" t="s">
        <v>26</v>
      </c>
      <c r="D320" s="58" t="s">
        <v>10</v>
      </c>
      <c r="E320" s="58" t="s">
        <v>202</v>
      </c>
      <c r="F320" s="58" t="s">
        <v>142</v>
      </c>
      <c r="G320" s="30">
        <v>310</v>
      </c>
      <c r="H320" s="270"/>
      <c r="I320" s="3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s="26" customFormat="1" ht="24.6" customHeight="1" x14ac:dyDescent="0.2">
      <c r="A321" s="33" t="s">
        <v>23</v>
      </c>
      <c r="B321" s="58" t="s">
        <v>92</v>
      </c>
      <c r="C321" s="58" t="s">
        <v>26</v>
      </c>
      <c r="D321" s="58" t="s">
        <v>10</v>
      </c>
      <c r="E321" s="58" t="s">
        <v>202</v>
      </c>
      <c r="F321" s="58" t="s">
        <v>142</v>
      </c>
      <c r="G321" s="30">
        <v>340</v>
      </c>
      <c r="H321" s="270"/>
      <c r="I321" s="30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s="26" customFormat="1" ht="30" customHeight="1" x14ac:dyDescent="0.25">
      <c r="A322" s="259" t="s">
        <v>175</v>
      </c>
      <c r="B322" s="260">
        <v>734</v>
      </c>
      <c r="C322" s="57" t="s">
        <v>26</v>
      </c>
      <c r="D322" s="57" t="s">
        <v>10</v>
      </c>
      <c r="E322" s="154" t="s">
        <v>385</v>
      </c>
      <c r="F322" s="154" t="s">
        <v>48</v>
      </c>
      <c r="G322" s="154" t="s">
        <v>48</v>
      </c>
      <c r="H322" s="274">
        <f>H323</f>
        <v>0</v>
      </c>
      <c r="I322" s="274">
        <f>I323</f>
        <v>0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s="26" customFormat="1" ht="31.5" customHeight="1" x14ac:dyDescent="0.2">
      <c r="A323" s="71" t="s">
        <v>384</v>
      </c>
      <c r="B323" s="64">
        <v>734</v>
      </c>
      <c r="C323" s="58" t="s">
        <v>26</v>
      </c>
      <c r="D323" s="58" t="s">
        <v>10</v>
      </c>
      <c r="E323" s="61" t="s">
        <v>383</v>
      </c>
      <c r="F323" s="61" t="s">
        <v>48</v>
      </c>
      <c r="G323" s="61" t="s">
        <v>48</v>
      </c>
      <c r="H323" s="270">
        <f>H324</f>
        <v>0</v>
      </c>
      <c r="I323" s="270">
        <f>I324</f>
        <v>0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s="26" customFormat="1" ht="24.6" customHeight="1" x14ac:dyDescent="0.2">
      <c r="A324" s="33" t="s">
        <v>143</v>
      </c>
      <c r="B324" s="64">
        <v>734</v>
      </c>
      <c r="C324" s="58" t="s">
        <v>26</v>
      </c>
      <c r="D324" s="58" t="s">
        <v>10</v>
      </c>
      <c r="E324" s="61" t="s">
        <v>383</v>
      </c>
      <c r="F324" s="61" t="s">
        <v>142</v>
      </c>
      <c r="G324" s="61" t="s">
        <v>48</v>
      </c>
      <c r="H324" s="270">
        <f>H325+H328</f>
        <v>0</v>
      </c>
      <c r="I324" s="270">
        <f>I325+I328</f>
        <v>0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s="26" customFormat="1" ht="24.6" customHeight="1" x14ac:dyDescent="0.2">
      <c r="A325" s="33" t="s">
        <v>55</v>
      </c>
      <c r="B325" s="64">
        <v>734</v>
      </c>
      <c r="C325" s="58" t="s">
        <v>26</v>
      </c>
      <c r="D325" s="58" t="s">
        <v>10</v>
      </c>
      <c r="E325" s="61" t="s">
        <v>383</v>
      </c>
      <c r="F325" s="61" t="s">
        <v>142</v>
      </c>
      <c r="G325" s="61" t="s">
        <v>54</v>
      </c>
      <c r="H325" s="270">
        <f>H326</f>
        <v>0</v>
      </c>
      <c r="I325" s="270">
        <f>I326</f>
        <v>0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s="26" customFormat="1" ht="24.6" customHeight="1" x14ac:dyDescent="0.2">
      <c r="A326" s="33" t="s">
        <v>16</v>
      </c>
      <c r="B326" s="63">
        <v>734</v>
      </c>
      <c r="C326" s="58" t="s">
        <v>26</v>
      </c>
      <c r="D326" s="58" t="s">
        <v>10</v>
      </c>
      <c r="E326" s="61" t="s">
        <v>383</v>
      </c>
      <c r="F326" s="61" t="s">
        <v>142</v>
      </c>
      <c r="G326" s="61" t="s">
        <v>37</v>
      </c>
      <c r="H326" s="270">
        <f>H327</f>
        <v>0</v>
      </c>
      <c r="I326" s="270">
        <f>I327</f>
        <v>0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s="26" customFormat="1" ht="24.6" customHeight="1" x14ac:dyDescent="0.2">
      <c r="A327" s="33" t="s">
        <v>14</v>
      </c>
      <c r="B327" s="64">
        <v>734</v>
      </c>
      <c r="C327" s="58" t="s">
        <v>26</v>
      </c>
      <c r="D327" s="58" t="s">
        <v>10</v>
      </c>
      <c r="E327" s="61" t="s">
        <v>383</v>
      </c>
      <c r="F327" s="61" t="s">
        <v>142</v>
      </c>
      <c r="G327" s="61" t="s">
        <v>42</v>
      </c>
      <c r="H327" s="270"/>
      <c r="I327" s="30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s="26" customFormat="1" ht="24.6" customHeight="1" x14ac:dyDescent="0.2">
      <c r="A328" s="33" t="s">
        <v>21</v>
      </c>
      <c r="B328" s="63">
        <v>734</v>
      </c>
      <c r="C328" s="58" t="s">
        <v>26</v>
      </c>
      <c r="D328" s="58" t="s">
        <v>10</v>
      </c>
      <c r="E328" s="61" t="s">
        <v>383</v>
      </c>
      <c r="F328" s="61" t="s">
        <v>142</v>
      </c>
      <c r="G328" s="61" t="s">
        <v>1</v>
      </c>
      <c r="H328" s="270">
        <f>H329</f>
        <v>0</v>
      </c>
      <c r="I328" s="270">
        <f>I329</f>
        <v>0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s="26" customFormat="1" ht="24.6" customHeight="1" x14ac:dyDescent="0.2">
      <c r="A329" s="76" t="s">
        <v>22</v>
      </c>
      <c r="B329" s="64">
        <v>734</v>
      </c>
      <c r="C329" s="58" t="s">
        <v>26</v>
      </c>
      <c r="D329" s="58" t="s">
        <v>10</v>
      </c>
      <c r="E329" s="61" t="s">
        <v>383</v>
      </c>
      <c r="F329" s="61" t="s">
        <v>142</v>
      </c>
      <c r="G329" s="61" t="s">
        <v>52</v>
      </c>
      <c r="H329" s="270"/>
      <c r="I329" s="30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4.75" customHeight="1" x14ac:dyDescent="0.25">
      <c r="A330" s="128" t="s">
        <v>233</v>
      </c>
      <c r="B330" s="129" t="s">
        <v>92</v>
      </c>
      <c r="C330" s="129" t="s">
        <v>93</v>
      </c>
      <c r="D330" s="129" t="s">
        <v>25</v>
      </c>
      <c r="E330" s="129" t="s">
        <v>4</v>
      </c>
      <c r="F330" s="129" t="s">
        <v>48</v>
      </c>
      <c r="G330" s="129" t="s">
        <v>48</v>
      </c>
      <c r="H330" s="274">
        <f>H331</f>
        <v>2477.7060000000001</v>
      </c>
      <c r="I330" s="274">
        <f>I331</f>
        <v>2477.7060000000001</v>
      </c>
    </row>
    <row r="331" spans="1:22" ht="18" customHeight="1" x14ac:dyDescent="0.2">
      <c r="A331" s="80" t="s">
        <v>234</v>
      </c>
      <c r="B331" s="127" t="s">
        <v>92</v>
      </c>
      <c r="C331" s="127" t="s">
        <v>93</v>
      </c>
      <c r="D331" s="127" t="s">
        <v>25</v>
      </c>
      <c r="E331" s="127" t="s">
        <v>4</v>
      </c>
      <c r="F331" s="127" t="s">
        <v>48</v>
      </c>
      <c r="G331" s="127" t="s">
        <v>48</v>
      </c>
      <c r="H331" s="270">
        <f>H332+H349</f>
        <v>2477.7060000000001</v>
      </c>
      <c r="I331" s="270">
        <f>I332+I349</f>
        <v>2477.7060000000001</v>
      </c>
    </row>
    <row r="332" spans="1:22" ht="27" customHeight="1" x14ac:dyDescent="0.2">
      <c r="A332" s="80" t="s">
        <v>204</v>
      </c>
      <c r="B332" s="58" t="s">
        <v>92</v>
      </c>
      <c r="C332" s="127" t="s">
        <v>93</v>
      </c>
      <c r="D332" s="127" t="s">
        <v>25</v>
      </c>
      <c r="E332" s="58" t="s">
        <v>205</v>
      </c>
      <c r="F332" s="58" t="s">
        <v>48</v>
      </c>
      <c r="G332" s="58" t="s">
        <v>48</v>
      </c>
      <c r="H332" s="270">
        <f>H333</f>
        <v>2477.7060000000001</v>
      </c>
      <c r="I332" s="270">
        <f>I333</f>
        <v>2477.7060000000001</v>
      </c>
    </row>
    <row r="333" spans="1:22" ht="30" customHeight="1" x14ac:dyDescent="0.2">
      <c r="A333" s="80" t="s">
        <v>206</v>
      </c>
      <c r="B333" s="58" t="s">
        <v>92</v>
      </c>
      <c r="C333" s="127" t="s">
        <v>93</v>
      </c>
      <c r="D333" s="127" t="s">
        <v>25</v>
      </c>
      <c r="E333" s="58" t="s">
        <v>207</v>
      </c>
      <c r="F333" s="58" t="s">
        <v>48</v>
      </c>
      <c r="G333" s="58" t="s">
        <v>48</v>
      </c>
      <c r="H333" s="270">
        <f>H334</f>
        <v>2477.7060000000001</v>
      </c>
      <c r="I333" s="270">
        <f>I334</f>
        <v>2477.7060000000001</v>
      </c>
    </row>
    <row r="334" spans="1:22" ht="19.149999999999999" customHeight="1" x14ac:dyDescent="0.2">
      <c r="A334" s="80" t="s">
        <v>143</v>
      </c>
      <c r="B334" s="58" t="s">
        <v>92</v>
      </c>
      <c r="C334" s="127" t="s">
        <v>93</v>
      </c>
      <c r="D334" s="127" t="s">
        <v>25</v>
      </c>
      <c r="E334" s="58" t="s">
        <v>207</v>
      </c>
      <c r="F334" s="58" t="s">
        <v>142</v>
      </c>
      <c r="G334" s="58" t="s">
        <v>48</v>
      </c>
      <c r="H334" s="270">
        <f>H335+H346</f>
        <v>2477.7060000000001</v>
      </c>
      <c r="I334" s="270">
        <f>I335+I346</f>
        <v>2477.7060000000001</v>
      </c>
    </row>
    <row r="335" spans="1:22" ht="19.149999999999999" customHeight="1" x14ac:dyDescent="0.2">
      <c r="A335" s="126" t="s">
        <v>55</v>
      </c>
      <c r="B335" s="58" t="s">
        <v>92</v>
      </c>
      <c r="C335" s="127" t="s">
        <v>93</v>
      </c>
      <c r="D335" s="127" t="s">
        <v>25</v>
      </c>
      <c r="E335" s="58" t="s">
        <v>207</v>
      </c>
      <c r="F335" s="58" t="s">
        <v>142</v>
      </c>
      <c r="G335" s="58">
        <v>200</v>
      </c>
      <c r="H335" s="270">
        <f>H336+H339+H345</f>
        <v>2477.7060000000001</v>
      </c>
      <c r="I335" s="270">
        <f>I336+I339+I345</f>
        <v>2477.7060000000001</v>
      </c>
    </row>
    <row r="336" spans="1:22" ht="19.149999999999999" customHeight="1" x14ac:dyDescent="0.2">
      <c r="A336" s="33" t="s">
        <v>12</v>
      </c>
      <c r="B336" s="58" t="s">
        <v>92</v>
      </c>
      <c r="C336" s="127" t="s">
        <v>93</v>
      </c>
      <c r="D336" s="127" t="s">
        <v>25</v>
      </c>
      <c r="E336" s="58" t="s">
        <v>207</v>
      </c>
      <c r="F336" s="58" t="s">
        <v>142</v>
      </c>
      <c r="G336" s="30">
        <v>210</v>
      </c>
      <c r="H336" s="270">
        <f>H337+H338</f>
        <v>2477.7060000000001</v>
      </c>
      <c r="I336" s="270">
        <f>I337+I338</f>
        <v>2477.7060000000001</v>
      </c>
    </row>
    <row r="337" spans="1:15" ht="18.600000000000001" customHeight="1" x14ac:dyDescent="0.2">
      <c r="A337" s="33" t="s">
        <v>15</v>
      </c>
      <c r="B337" s="58" t="s">
        <v>92</v>
      </c>
      <c r="C337" s="127" t="s">
        <v>93</v>
      </c>
      <c r="D337" s="127" t="s">
        <v>25</v>
      </c>
      <c r="E337" s="58" t="s">
        <v>207</v>
      </c>
      <c r="F337" s="58" t="s">
        <v>142</v>
      </c>
      <c r="G337" s="30">
        <v>211</v>
      </c>
      <c r="H337" s="270">
        <v>1903</v>
      </c>
      <c r="I337" s="270">
        <v>1903</v>
      </c>
    </row>
    <row r="338" spans="1:15" ht="20.45" customHeight="1" x14ac:dyDescent="0.2">
      <c r="A338" s="33" t="s">
        <v>13</v>
      </c>
      <c r="B338" s="58" t="s">
        <v>92</v>
      </c>
      <c r="C338" s="127" t="s">
        <v>93</v>
      </c>
      <c r="D338" s="127" t="s">
        <v>25</v>
      </c>
      <c r="E338" s="58" t="s">
        <v>207</v>
      </c>
      <c r="F338" s="58" t="s">
        <v>142</v>
      </c>
      <c r="G338" s="30">
        <v>213</v>
      </c>
      <c r="H338" s="270">
        <f>H337*0.302</f>
        <v>574.70600000000002</v>
      </c>
      <c r="I338" s="270">
        <f>I337*0.302</f>
        <v>574.70600000000002</v>
      </c>
    </row>
    <row r="339" spans="1:15" ht="20.45" customHeight="1" x14ac:dyDescent="0.2">
      <c r="A339" s="33" t="s">
        <v>16</v>
      </c>
      <c r="B339" s="58" t="s">
        <v>92</v>
      </c>
      <c r="C339" s="127" t="s">
        <v>93</v>
      </c>
      <c r="D339" s="127" t="s">
        <v>25</v>
      </c>
      <c r="E339" s="58" t="s">
        <v>207</v>
      </c>
      <c r="F339" s="58" t="s">
        <v>142</v>
      </c>
      <c r="G339" s="30">
        <v>220</v>
      </c>
      <c r="H339" s="270">
        <f>H340+H341+H342+H343+H344</f>
        <v>0</v>
      </c>
      <c r="I339" s="270">
        <f>I340+I341+I342+I343+I344</f>
        <v>0</v>
      </c>
    </row>
    <row r="340" spans="1:15" ht="19.149999999999999" customHeight="1" x14ac:dyDescent="0.2">
      <c r="A340" s="33" t="s">
        <v>17</v>
      </c>
      <c r="B340" s="58" t="s">
        <v>92</v>
      </c>
      <c r="C340" s="127" t="s">
        <v>93</v>
      </c>
      <c r="D340" s="127" t="s">
        <v>25</v>
      </c>
      <c r="E340" s="58" t="s">
        <v>207</v>
      </c>
      <c r="F340" s="58" t="s">
        <v>142</v>
      </c>
      <c r="G340" s="30">
        <v>221</v>
      </c>
      <c r="H340" s="270"/>
      <c r="I340" s="32"/>
    </row>
    <row r="341" spans="1:15" ht="20.45" customHeight="1" x14ac:dyDescent="0.2">
      <c r="A341" s="33" t="s">
        <v>18</v>
      </c>
      <c r="B341" s="58" t="s">
        <v>92</v>
      </c>
      <c r="C341" s="127" t="s">
        <v>93</v>
      </c>
      <c r="D341" s="127" t="s">
        <v>25</v>
      </c>
      <c r="E341" s="58" t="s">
        <v>207</v>
      </c>
      <c r="F341" s="58" t="s">
        <v>142</v>
      </c>
      <c r="G341" s="30">
        <v>222</v>
      </c>
      <c r="H341" s="270">
        <v>0</v>
      </c>
      <c r="I341" s="32"/>
    </row>
    <row r="342" spans="1:15" ht="23.45" customHeight="1" x14ac:dyDescent="0.2">
      <c r="A342" s="243" t="s">
        <v>19</v>
      </c>
      <c r="B342" s="244" t="s">
        <v>92</v>
      </c>
      <c r="C342" s="254" t="s">
        <v>93</v>
      </c>
      <c r="D342" s="254" t="s">
        <v>25</v>
      </c>
      <c r="E342" s="244" t="s">
        <v>207</v>
      </c>
      <c r="F342" s="244" t="s">
        <v>142</v>
      </c>
      <c r="G342" s="247">
        <v>223</v>
      </c>
      <c r="H342" s="271"/>
      <c r="I342" s="263"/>
      <c r="J342" s="119"/>
      <c r="K342" s="285"/>
    </row>
    <row r="343" spans="1:15" ht="21" customHeight="1" x14ac:dyDescent="0.2">
      <c r="A343" s="243" t="s">
        <v>20</v>
      </c>
      <c r="B343" s="244" t="s">
        <v>92</v>
      </c>
      <c r="C343" s="254" t="s">
        <v>93</v>
      </c>
      <c r="D343" s="254" t="s">
        <v>25</v>
      </c>
      <c r="E343" s="244" t="s">
        <v>207</v>
      </c>
      <c r="F343" s="244" t="s">
        <v>142</v>
      </c>
      <c r="G343" s="247">
        <v>225</v>
      </c>
      <c r="H343" s="271"/>
      <c r="I343" s="263"/>
      <c r="J343" s="246"/>
      <c r="K343" s="246"/>
      <c r="L343" s="246"/>
      <c r="M343" s="246"/>
      <c r="N343" s="246"/>
      <c r="O343" s="246"/>
    </row>
    <row r="344" spans="1:15" ht="24" customHeight="1" x14ac:dyDescent="0.2">
      <c r="A344" s="243" t="s">
        <v>14</v>
      </c>
      <c r="B344" s="244" t="s">
        <v>92</v>
      </c>
      <c r="C344" s="254" t="s">
        <v>93</v>
      </c>
      <c r="D344" s="254" t="s">
        <v>25</v>
      </c>
      <c r="E344" s="244" t="s">
        <v>207</v>
      </c>
      <c r="F344" s="244" t="s">
        <v>142</v>
      </c>
      <c r="G344" s="247">
        <v>226</v>
      </c>
      <c r="H344" s="271"/>
      <c r="I344" s="263"/>
    </row>
    <row r="345" spans="1:15" ht="27" customHeight="1" x14ac:dyDescent="0.2">
      <c r="A345" s="243" t="s">
        <v>7</v>
      </c>
      <c r="B345" s="244" t="s">
        <v>92</v>
      </c>
      <c r="C345" s="254" t="s">
        <v>93</v>
      </c>
      <c r="D345" s="254" t="s">
        <v>25</v>
      </c>
      <c r="E345" s="244" t="s">
        <v>207</v>
      </c>
      <c r="F345" s="244" t="s">
        <v>142</v>
      </c>
      <c r="G345" s="247">
        <v>290</v>
      </c>
      <c r="H345" s="271"/>
      <c r="I345" s="263"/>
    </row>
    <row r="346" spans="1:15" ht="18.75" customHeight="1" x14ac:dyDescent="0.2">
      <c r="A346" s="243" t="s">
        <v>21</v>
      </c>
      <c r="B346" s="244" t="s">
        <v>92</v>
      </c>
      <c r="C346" s="254" t="s">
        <v>93</v>
      </c>
      <c r="D346" s="254" t="s">
        <v>25</v>
      </c>
      <c r="E346" s="244" t="s">
        <v>207</v>
      </c>
      <c r="F346" s="244" t="s">
        <v>142</v>
      </c>
      <c r="G346" s="247">
        <v>300</v>
      </c>
      <c r="H346" s="271">
        <f>H347+H348</f>
        <v>0</v>
      </c>
      <c r="I346" s="271">
        <f>I347+I348</f>
        <v>0</v>
      </c>
    </row>
    <row r="347" spans="1:15" ht="19.5" customHeight="1" x14ac:dyDescent="0.2">
      <c r="A347" s="243" t="s">
        <v>22</v>
      </c>
      <c r="B347" s="244" t="s">
        <v>92</v>
      </c>
      <c r="C347" s="254" t="s">
        <v>93</v>
      </c>
      <c r="D347" s="254" t="s">
        <v>25</v>
      </c>
      <c r="E347" s="244" t="s">
        <v>207</v>
      </c>
      <c r="F347" s="244" t="s">
        <v>142</v>
      </c>
      <c r="G347" s="247">
        <v>310</v>
      </c>
      <c r="H347" s="271">
        <v>0</v>
      </c>
      <c r="I347" s="263"/>
    </row>
    <row r="348" spans="1:15" ht="25.9" customHeight="1" x14ac:dyDescent="0.2">
      <c r="A348" s="243" t="s">
        <v>23</v>
      </c>
      <c r="B348" s="244" t="s">
        <v>92</v>
      </c>
      <c r="C348" s="254" t="s">
        <v>93</v>
      </c>
      <c r="D348" s="254" t="s">
        <v>25</v>
      </c>
      <c r="E348" s="244" t="s">
        <v>207</v>
      </c>
      <c r="F348" s="244" t="s">
        <v>142</v>
      </c>
      <c r="G348" s="247">
        <v>340</v>
      </c>
      <c r="H348" s="271"/>
      <c r="I348" s="263"/>
    </row>
    <row r="349" spans="1:15" ht="22.9" hidden="1" customHeight="1" x14ac:dyDescent="0.2">
      <c r="A349" s="118" t="s">
        <v>56</v>
      </c>
      <c r="B349" s="58" t="s">
        <v>92</v>
      </c>
      <c r="C349" s="58" t="s">
        <v>203</v>
      </c>
      <c r="D349" s="58" t="s">
        <v>26</v>
      </c>
      <c r="E349" s="58" t="s">
        <v>5</v>
      </c>
      <c r="F349" s="58" t="s">
        <v>48</v>
      </c>
      <c r="G349" s="58" t="s">
        <v>48</v>
      </c>
      <c r="H349" s="99">
        <f>H350</f>
        <v>0</v>
      </c>
    </row>
    <row r="350" spans="1:15" ht="46.9" hidden="1" customHeight="1" x14ac:dyDescent="0.2">
      <c r="A350" s="71" t="s">
        <v>220</v>
      </c>
      <c r="B350" s="58" t="s">
        <v>92</v>
      </c>
      <c r="C350" s="58" t="s">
        <v>203</v>
      </c>
      <c r="D350" s="58" t="s">
        <v>26</v>
      </c>
      <c r="E350" s="58" t="s">
        <v>219</v>
      </c>
      <c r="F350" s="58" t="s">
        <v>48</v>
      </c>
      <c r="G350" s="58" t="s">
        <v>48</v>
      </c>
      <c r="H350" s="99">
        <f>H351</f>
        <v>0</v>
      </c>
    </row>
    <row r="351" spans="1:15" hidden="1" x14ac:dyDescent="0.2">
      <c r="A351" s="80" t="s">
        <v>143</v>
      </c>
      <c r="B351" s="58" t="s">
        <v>92</v>
      </c>
      <c r="C351" s="58" t="s">
        <v>203</v>
      </c>
      <c r="D351" s="58" t="s">
        <v>26</v>
      </c>
      <c r="E351" s="58" t="s">
        <v>219</v>
      </c>
      <c r="F351" s="58" t="s">
        <v>142</v>
      </c>
      <c r="G351" s="58" t="s">
        <v>48</v>
      </c>
      <c r="H351" s="99">
        <f>H352</f>
        <v>0</v>
      </c>
    </row>
    <row r="352" spans="1:15" hidden="1" x14ac:dyDescent="0.2">
      <c r="A352" s="126" t="s">
        <v>55</v>
      </c>
      <c r="B352" s="58" t="s">
        <v>92</v>
      </c>
      <c r="C352" s="58" t="s">
        <v>203</v>
      </c>
      <c r="D352" s="58" t="s">
        <v>26</v>
      </c>
      <c r="E352" s="58" t="s">
        <v>219</v>
      </c>
      <c r="F352" s="58" t="s">
        <v>142</v>
      </c>
      <c r="G352" s="58" t="s">
        <v>54</v>
      </c>
      <c r="H352" s="99">
        <f>H353</f>
        <v>0</v>
      </c>
    </row>
    <row r="353" spans="1:11" hidden="1" x14ac:dyDescent="0.2">
      <c r="A353" s="33" t="s">
        <v>16</v>
      </c>
      <c r="B353" s="58" t="s">
        <v>92</v>
      </c>
      <c r="C353" s="58" t="s">
        <v>203</v>
      </c>
      <c r="D353" s="58" t="s">
        <v>26</v>
      </c>
      <c r="E353" s="58" t="s">
        <v>219</v>
      </c>
      <c r="F353" s="58" t="s">
        <v>142</v>
      </c>
      <c r="G353" s="58" t="s">
        <v>37</v>
      </c>
      <c r="H353" s="99">
        <f>H354</f>
        <v>0</v>
      </c>
    </row>
    <row r="354" spans="1:11" hidden="1" x14ac:dyDescent="0.2">
      <c r="A354" s="33" t="s">
        <v>20</v>
      </c>
      <c r="B354" s="58" t="s">
        <v>92</v>
      </c>
      <c r="C354" s="58" t="s">
        <v>203</v>
      </c>
      <c r="D354" s="58" t="s">
        <v>26</v>
      </c>
      <c r="E354" s="58" t="s">
        <v>219</v>
      </c>
      <c r="F354" s="58" t="s">
        <v>142</v>
      </c>
      <c r="G354" s="58" t="s">
        <v>41</v>
      </c>
      <c r="H354" s="99">
        <v>0</v>
      </c>
    </row>
    <row r="355" spans="1:11" hidden="1" x14ac:dyDescent="0.2"/>
    <row r="357" spans="1:11" ht="15" x14ac:dyDescent="0.25">
      <c r="I357" s="208">
        <f>SUM(I76:I348)</f>
        <v>235390.34539999999</v>
      </c>
    </row>
    <row r="358" spans="1:11" ht="18.75" customHeight="1" x14ac:dyDescent="0.2">
      <c r="I358" s="248"/>
      <c r="J358" s="246"/>
    </row>
    <row r="359" spans="1:11" ht="15.75" x14ac:dyDescent="0.25">
      <c r="A359" s="218" t="s">
        <v>280</v>
      </c>
      <c r="B359" s="2"/>
      <c r="C359" s="2"/>
      <c r="D359" s="2"/>
      <c r="E359" s="2"/>
      <c r="F359" s="2"/>
      <c r="G359" s="2"/>
      <c r="H359" s="216"/>
      <c r="I359" s="248"/>
      <c r="J359" s="246"/>
    </row>
    <row r="360" spans="1:11" ht="15" x14ac:dyDescent="0.2">
      <c r="A360" s="215" t="s">
        <v>272</v>
      </c>
      <c r="B360" s="2"/>
      <c r="C360" s="2"/>
      <c r="D360" s="2"/>
      <c r="E360" s="2"/>
      <c r="F360" s="2"/>
      <c r="G360" s="2"/>
      <c r="H360" s="216">
        <v>511.3</v>
      </c>
      <c r="K360" s="119"/>
    </row>
    <row r="361" spans="1:11" ht="15" x14ac:dyDescent="0.2">
      <c r="A361" s="215" t="s">
        <v>273</v>
      </c>
      <c r="B361" s="2"/>
      <c r="C361" s="2"/>
      <c r="D361" s="2"/>
      <c r="E361" s="2"/>
      <c r="F361" s="2"/>
      <c r="G361" s="2"/>
      <c r="H361" s="216">
        <v>394</v>
      </c>
      <c r="K361" s="119"/>
    </row>
    <row r="362" spans="1:11" ht="15" x14ac:dyDescent="0.2">
      <c r="A362" s="215" t="s">
        <v>274</v>
      </c>
      <c r="B362" s="2"/>
      <c r="C362" s="2"/>
      <c r="D362" s="2"/>
      <c r="E362" s="2"/>
      <c r="F362" s="2"/>
      <c r="G362" s="2"/>
      <c r="H362" s="216">
        <v>90.6</v>
      </c>
    </row>
    <row r="363" spans="1:11" ht="15" x14ac:dyDescent="0.2">
      <c r="A363" s="215" t="s">
        <v>275</v>
      </c>
      <c r="B363" s="2"/>
      <c r="C363" s="2"/>
      <c r="D363" s="2"/>
      <c r="E363" s="2"/>
      <c r="F363" s="2"/>
      <c r="G363" s="2"/>
      <c r="H363" s="216">
        <v>9416.9</v>
      </c>
    </row>
    <row r="364" spans="1:11" ht="22.15" customHeight="1" x14ac:dyDescent="0.2">
      <c r="A364" s="220" t="s">
        <v>281</v>
      </c>
      <c r="B364" s="221"/>
      <c r="C364" s="221"/>
      <c r="D364" s="221"/>
      <c r="E364" s="221"/>
      <c r="F364" s="221"/>
      <c r="G364" s="221"/>
      <c r="H364" s="222">
        <f>SUM(H360:H363)</f>
        <v>10412.799999999999</v>
      </c>
      <c r="I364" s="119">
        <f>H108-H364</f>
        <v>1772.6999999999989</v>
      </c>
    </row>
    <row r="365" spans="1:11" ht="15" x14ac:dyDescent="0.2">
      <c r="A365" s="215"/>
      <c r="B365" s="2"/>
      <c r="C365" s="2"/>
      <c r="D365" s="2"/>
      <c r="E365" s="2"/>
      <c r="F365" s="2"/>
      <c r="G365" s="2"/>
      <c r="H365" s="216"/>
    </row>
    <row r="366" spans="1:11" ht="22.9" customHeight="1" x14ac:dyDescent="0.25">
      <c r="A366" s="218" t="s">
        <v>276</v>
      </c>
      <c r="B366" s="2"/>
      <c r="C366" s="2"/>
      <c r="D366" s="2"/>
      <c r="E366" s="2"/>
      <c r="F366" s="2"/>
      <c r="G366" s="2"/>
      <c r="H366" s="178"/>
    </row>
    <row r="367" spans="1:11" ht="15" x14ac:dyDescent="0.2">
      <c r="A367" s="215" t="s">
        <v>277</v>
      </c>
      <c r="B367" s="2"/>
      <c r="C367" s="2"/>
      <c r="D367" s="2"/>
      <c r="E367" s="2"/>
      <c r="F367" s="2"/>
      <c r="G367" s="2"/>
      <c r="H367" s="219">
        <f>1938.2+258.9</f>
        <v>2197.1</v>
      </c>
      <c r="I367" s="223">
        <f>H291-H367</f>
        <v>293.80000000000018</v>
      </c>
    </row>
    <row r="368" spans="1:11" ht="15" x14ac:dyDescent="0.2">
      <c r="A368" s="215" t="s">
        <v>278</v>
      </c>
      <c r="B368" s="2"/>
      <c r="C368" s="2"/>
      <c r="D368" s="2"/>
      <c r="E368" s="2"/>
      <c r="F368" s="2"/>
      <c r="G368" s="2"/>
      <c r="H368" s="219">
        <v>332</v>
      </c>
      <c r="I368" s="223">
        <f>H309-H368</f>
        <v>74.5</v>
      </c>
    </row>
    <row r="369" spans="1:9" ht="15" x14ac:dyDescent="0.2">
      <c r="A369" s="215" t="s">
        <v>279</v>
      </c>
      <c r="B369" s="2"/>
      <c r="C369" s="2"/>
      <c r="D369" s="2"/>
      <c r="E369" s="2"/>
      <c r="F369" s="2"/>
      <c r="G369" s="2"/>
      <c r="H369" s="219">
        <v>1523.3</v>
      </c>
      <c r="I369" s="223">
        <f>H337-H369</f>
        <v>379.70000000000005</v>
      </c>
    </row>
    <row r="370" spans="1:9" ht="21.6" customHeight="1" x14ac:dyDescent="0.2">
      <c r="A370" s="220" t="s">
        <v>281</v>
      </c>
      <c r="B370" s="221"/>
      <c r="C370" s="221"/>
      <c r="D370" s="221"/>
      <c r="E370" s="221"/>
      <c r="F370" s="221"/>
      <c r="G370" s="221"/>
      <c r="H370" s="222">
        <f>SUM(H367:H369)</f>
        <v>4052.3999999999996</v>
      </c>
      <c r="I370" s="223">
        <f>SUM(I367:I369)</f>
        <v>748.00000000000023</v>
      </c>
    </row>
    <row r="371" spans="1:9" ht="15" x14ac:dyDescent="0.2">
      <c r="A371" s="217"/>
      <c r="B371" s="2"/>
      <c r="C371" s="2"/>
      <c r="D371" s="2"/>
      <c r="E371" s="2"/>
      <c r="F371" s="2"/>
      <c r="G371" s="2"/>
      <c r="H371" s="216"/>
    </row>
    <row r="372" spans="1:9" x14ac:dyDescent="0.2">
      <c r="A372" s="229"/>
      <c r="B372" s="47"/>
      <c r="C372" s="47"/>
      <c r="D372" s="47"/>
      <c r="E372" s="47"/>
      <c r="F372" s="47"/>
      <c r="G372" s="47"/>
    </row>
  </sheetData>
  <mergeCells count="63">
    <mergeCell ref="B48:G48"/>
    <mergeCell ref="B57:G57"/>
    <mergeCell ref="B52:G52"/>
    <mergeCell ref="B56:G56"/>
    <mergeCell ref="B58:G58"/>
    <mergeCell ref="B54:G54"/>
    <mergeCell ref="B50:G50"/>
    <mergeCell ref="B53:G53"/>
    <mergeCell ref="B35:G35"/>
    <mergeCell ref="B47:G47"/>
    <mergeCell ref="B39:G39"/>
    <mergeCell ref="B41:G41"/>
    <mergeCell ref="B38:G38"/>
    <mergeCell ref="B40:G40"/>
    <mergeCell ref="B36:G36"/>
    <mergeCell ref="B37:G37"/>
    <mergeCell ref="B44:G44"/>
    <mergeCell ref="B45:G45"/>
    <mergeCell ref="B46:G46"/>
    <mergeCell ref="B43:G43"/>
    <mergeCell ref="B42:G42"/>
    <mergeCell ref="B65:G65"/>
    <mergeCell ref="B60:G60"/>
    <mergeCell ref="B49:G49"/>
    <mergeCell ref="B51:G51"/>
    <mergeCell ref="B61:G61"/>
    <mergeCell ref="B62:G62"/>
    <mergeCell ref="B59:G59"/>
    <mergeCell ref="B63:G63"/>
    <mergeCell ref="B55:G55"/>
    <mergeCell ref="B64:G64"/>
    <mergeCell ref="B76:G76"/>
    <mergeCell ref="B69:G69"/>
    <mergeCell ref="B70:G70"/>
    <mergeCell ref="B66:G66"/>
    <mergeCell ref="B67:G67"/>
    <mergeCell ref="B68:G68"/>
    <mergeCell ref="B71:G71"/>
    <mergeCell ref="B28:G28"/>
    <mergeCell ref="B16:G16"/>
    <mergeCell ref="B27:G27"/>
    <mergeCell ref="B33:G33"/>
    <mergeCell ref="B34:G34"/>
    <mergeCell ref="B30:G30"/>
    <mergeCell ref="B31:G31"/>
    <mergeCell ref="B21:G21"/>
    <mergeCell ref="B17:G17"/>
    <mergeCell ref="B18:G18"/>
    <mergeCell ref="B29:G29"/>
    <mergeCell ref="B32:G32"/>
    <mergeCell ref="B10:G10"/>
    <mergeCell ref="B11:G11"/>
    <mergeCell ref="B12:G12"/>
    <mergeCell ref="B13:G13"/>
    <mergeCell ref="B26:G26"/>
    <mergeCell ref="B24:G24"/>
    <mergeCell ref="B14:G14"/>
    <mergeCell ref="B15:G15"/>
    <mergeCell ref="B20:G20"/>
    <mergeCell ref="B25:G25"/>
    <mergeCell ref="B22:G22"/>
    <mergeCell ref="B23:G23"/>
    <mergeCell ref="B19:G19"/>
  </mergeCells>
  <phoneticPr fontId="5" type="noConversion"/>
  <pageMargins left="0.74803149606299213" right="0.15748031496062992" top="0.51181102362204722" bottom="0.43307086614173229" header="0.51181102362204722" footer="0.43307086614173229"/>
  <pageSetup paperSize="9"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O125"/>
  <sheetViews>
    <sheetView topLeftCell="A47" workbookViewId="0">
      <selection activeCell="K13" sqref="K13"/>
    </sheetView>
  </sheetViews>
  <sheetFormatPr defaultRowHeight="15" x14ac:dyDescent="0.2"/>
  <cols>
    <col min="1" max="1" width="60.85546875" style="75" customWidth="1"/>
    <col min="2" max="2" width="3.7109375" style="67" customWidth="1"/>
    <col min="3" max="3" width="3.7109375" style="72" customWidth="1"/>
    <col min="4" max="6" width="3.7109375" style="4" customWidth="1"/>
    <col min="7" max="7" width="7" style="4" customWidth="1"/>
    <col min="8" max="8" width="10.140625" style="4" customWidth="1"/>
    <col min="9" max="9" width="10.28515625" style="4" customWidth="1"/>
    <col min="10" max="16384" width="9.140625" style="4"/>
  </cols>
  <sheetData>
    <row r="1" spans="1:9" ht="26.25" customHeight="1" x14ac:dyDescent="0.25">
      <c r="C1" s="101"/>
      <c r="D1" s="101"/>
      <c r="E1" s="101"/>
      <c r="F1" s="101"/>
      <c r="G1" s="75"/>
      <c r="I1" s="101" t="s">
        <v>252</v>
      </c>
    </row>
    <row r="2" spans="1:9" x14ac:dyDescent="0.2">
      <c r="C2" s="11"/>
      <c r="D2" s="11"/>
      <c r="E2" s="11"/>
      <c r="F2" s="11"/>
      <c r="G2" s="75"/>
      <c r="I2" s="11" t="s">
        <v>211</v>
      </c>
    </row>
    <row r="3" spans="1:9" ht="15.75" customHeight="1" x14ac:dyDescent="0.2">
      <c r="C3" s="11"/>
      <c r="D3" s="11"/>
      <c r="E3" s="11"/>
      <c r="F3" s="11"/>
      <c r="G3" s="75"/>
      <c r="I3" s="11" t="s">
        <v>67</v>
      </c>
    </row>
    <row r="4" spans="1:9" ht="15" customHeight="1" x14ac:dyDescent="0.2">
      <c r="C4" s="17"/>
      <c r="D4" s="17"/>
      <c r="E4" s="17"/>
      <c r="F4" s="17"/>
      <c r="G4" s="68"/>
      <c r="I4" s="17" t="s">
        <v>255</v>
      </c>
    </row>
    <row r="5" spans="1:9" ht="26.25" customHeight="1" x14ac:dyDescent="0.25">
      <c r="A5" s="306" t="s">
        <v>387</v>
      </c>
      <c r="B5" s="306"/>
      <c r="C5" s="306"/>
      <c r="D5" s="306"/>
      <c r="E5" s="306"/>
      <c r="F5" s="306"/>
      <c r="G5" s="306"/>
      <c r="H5" s="306"/>
    </row>
    <row r="6" spans="1:9" ht="14.25" customHeight="1" x14ac:dyDescent="0.25">
      <c r="A6" s="306" t="s">
        <v>388</v>
      </c>
      <c r="B6" s="306"/>
      <c r="C6" s="306"/>
      <c r="D6" s="306"/>
      <c r="E6" s="306"/>
      <c r="F6" s="306"/>
      <c r="G6" s="306"/>
      <c r="H6" s="306"/>
    </row>
    <row r="7" spans="1:9" ht="18.600000000000001" customHeight="1" x14ac:dyDescent="0.2">
      <c r="B7" s="73"/>
      <c r="C7" s="4"/>
      <c r="H7" s="66" t="s">
        <v>177</v>
      </c>
    </row>
    <row r="8" spans="1:9" s="94" customFormat="1" ht="26.25" customHeight="1" x14ac:dyDescent="0.2">
      <c r="A8" s="74" t="s">
        <v>88</v>
      </c>
      <c r="B8" s="294" t="s">
        <v>178</v>
      </c>
      <c r="C8" s="295"/>
      <c r="D8" s="295"/>
      <c r="E8" s="295"/>
      <c r="F8" s="295"/>
      <c r="G8" s="296"/>
      <c r="H8" s="283" t="s">
        <v>405</v>
      </c>
      <c r="I8" s="284" t="s">
        <v>406</v>
      </c>
    </row>
    <row r="9" spans="1:9" s="7" customFormat="1" ht="25.15" customHeight="1" x14ac:dyDescent="0.2">
      <c r="A9" s="198" t="str">
        <f>'для расчета'!A11</f>
        <v>НАЛОГОВЫЕ И НЕНАЛОГОВЫЕ ДОХОДЫ</v>
      </c>
      <c r="B9" s="200" t="str">
        <f>'для расчета'!B11:G11</f>
        <v>000 1 00 00000 00 0000 000</v>
      </c>
      <c r="C9" s="201"/>
      <c r="D9" s="201"/>
      <c r="E9" s="201"/>
      <c r="F9" s="201"/>
      <c r="G9" s="202"/>
      <c r="H9" s="199">
        <f>'для расчета'!H11</f>
        <v>17355.2</v>
      </c>
      <c r="I9" s="199">
        <f>'для расчета'!I11</f>
        <v>18249.099999999995</v>
      </c>
    </row>
    <row r="10" spans="1:9" ht="19.149999999999999" customHeight="1" x14ac:dyDescent="0.2">
      <c r="A10" s="80" t="str">
        <f>'для расчета'!A12</f>
        <v>НАЛОГИ НА ПРИБЫЛЬ, ДОХОДЫ</v>
      </c>
      <c r="B10" s="95" t="str">
        <f>'для расчета'!B12:G12</f>
        <v>000 1 01 00000 00 0000 000</v>
      </c>
      <c r="C10" s="96"/>
      <c r="D10" s="96"/>
      <c r="E10" s="96"/>
      <c r="F10" s="96"/>
      <c r="G10" s="97"/>
      <c r="H10" s="90">
        <f>'для расчета'!H12</f>
        <v>7825.9000000000005</v>
      </c>
      <c r="I10" s="90">
        <f>'для расчета'!I12</f>
        <v>8291.9</v>
      </c>
    </row>
    <row r="11" spans="1:9" s="7" customFormat="1" ht="21" customHeight="1" x14ac:dyDescent="0.2">
      <c r="A11" s="80" t="str">
        <f>'для расчета'!A13</f>
        <v>Налог на доходы физических лиц</v>
      </c>
      <c r="B11" s="95" t="str">
        <f>'для расчета'!B13:G13</f>
        <v>182 1 01 02000 01 0000 110</v>
      </c>
      <c r="C11" s="96"/>
      <c r="D11" s="96"/>
      <c r="E11" s="96"/>
      <c r="F11" s="96"/>
      <c r="G11" s="97"/>
      <c r="H11" s="90">
        <f>'для расчета'!H13</f>
        <v>7825.9000000000005</v>
      </c>
      <c r="I11" s="90">
        <f>'для расчета'!I13</f>
        <v>8291.9</v>
      </c>
    </row>
    <row r="12" spans="1:9" s="7" customFormat="1" ht="65.25" customHeight="1" x14ac:dyDescent="0.2">
      <c r="A12" s="33" t="str">
        <f>'для расчета'!A14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B12" s="95" t="str">
        <f>'для расчета'!B14:G14</f>
        <v>182 1 01 02010 01 0000 110</v>
      </c>
      <c r="C12" s="96"/>
      <c r="D12" s="96"/>
      <c r="E12" s="96"/>
      <c r="F12" s="96"/>
      <c r="G12" s="97"/>
      <c r="H12" s="90">
        <f>'для расчета'!H14</f>
        <v>7597.6</v>
      </c>
      <c r="I12" s="90">
        <f>'для расчета'!I14</f>
        <v>8062.5</v>
      </c>
    </row>
    <row r="13" spans="1:9" ht="85.15" customHeight="1" x14ac:dyDescent="0.2">
      <c r="A13" s="33" t="str">
        <f>'для расчета'!A15</f>
        <v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v>
      </c>
      <c r="B13" s="95" t="str">
        <f>'для расчета'!B15:G15</f>
        <v>182 1 01 02020 01 0000 110</v>
      </c>
      <c r="C13" s="96"/>
      <c r="D13" s="96"/>
      <c r="E13" s="96"/>
      <c r="F13" s="96"/>
      <c r="G13" s="97"/>
      <c r="H13" s="90">
        <f>'для расчета'!H15</f>
        <v>23.3</v>
      </c>
      <c r="I13" s="90">
        <f>'для расчета'!I15</f>
        <v>24.4</v>
      </c>
    </row>
    <row r="14" spans="1:9" ht="39" customHeight="1" x14ac:dyDescent="0.2">
      <c r="A14" s="33" t="str">
        <f>'для расчета'!A16</f>
        <v>Налог на доходы физических лиц с доходов, полученных  физическими   лицами в соответствии со статьей 228 Налогового кодекса Российской Федерации.</v>
      </c>
      <c r="B14" s="95" t="str">
        <f>'для расчета'!B16:G16</f>
        <v>182 1 01 02030 01 0000 110</v>
      </c>
      <c r="C14" s="96"/>
      <c r="D14" s="96"/>
      <c r="E14" s="96"/>
      <c r="F14" s="96"/>
      <c r="G14" s="97"/>
      <c r="H14" s="90">
        <f>'для расчета'!H16</f>
        <v>205</v>
      </c>
      <c r="I14" s="90">
        <f>'для расчета'!I16</f>
        <v>205</v>
      </c>
    </row>
    <row r="15" spans="1:9" ht="21" customHeight="1" x14ac:dyDescent="0.2">
      <c r="A15" s="80" t="str">
        <f>'для расчета'!A17</f>
        <v>НАЛОГИ НА СОВОКУПНЫЙ ДОХОД</v>
      </c>
      <c r="B15" s="95" t="str">
        <f>'для расчета'!B17:G17</f>
        <v>182 1 05 00000 00 0000 000</v>
      </c>
      <c r="C15" s="96"/>
      <c r="D15" s="96"/>
      <c r="E15" s="96"/>
      <c r="F15" s="96"/>
      <c r="G15" s="97"/>
      <c r="H15" s="90">
        <f>'для расчета'!H17</f>
        <v>225</v>
      </c>
      <c r="I15" s="90">
        <f>'для расчета'!I17</f>
        <v>237</v>
      </c>
    </row>
    <row r="16" spans="1:9" ht="22.9" customHeight="1" x14ac:dyDescent="0.2">
      <c r="A16" s="80" t="str">
        <f>'для расчета'!A18</f>
        <v xml:space="preserve">Единый сельскохозяйственный налог </v>
      </c>
      <c r="B16" s="95" t="str">
        <f>'для расчета'!B18:G18</f>
        <v>182 1 05 03010 01 0000 110</v>
      </c>
      <c r="C16" s="96"/>
      <c r="D16" s="96"/>
      <c r="E16" s="96"/>
      <c r="F16" s="96"/>
      <c r="G16" s="97"/>
      <c r="H16" s="90">
        <f>'для расчета'!H18</f>
        <v>225</v>
      </c>
      <c r="I16" s="90">
        <f>'для расчета'!I18</f>
        <v>237</v>
      </c>
    </row>
    <row r="17" spans="1:9" ht="35.25" hidden="1" customHeight="1" x14ac:dyDescent="0.2">
      <c r="A17" s="80" t="str">
        <f>'для расчета'!A19</f>
        <v>Единый сельскохозяйственный налог (за налоговые периоды, истекшие до 1 января 2011 года) (пени, проценты)</v>
      </c>
      <c r="B17" s="95" t="str">
        <f>'для расчета'!B19:G19</f>
        <v>182 1 05 03020 01 0000 110</v>
      </c>
      <c r="C17" s="96"/>
      <c r="D17" s="96"/>
      <c r="E17" s="96"/>
      <c r="F17" s="96"/>
      <c r="G17" s="97"/>
      <c r="H17" s="90">
        <f>'для расчета'!H19</f>
        <v>0</v>
      </c>
      <c r="I17" s="90">
        <f>'для расчета'!I19</f>
        <v>0</v>
      </c>
    </row>
    <row r="18" spans="1:9" s="7" customFormat="1" ht="22.5" customHeight="1" x14ac:dyDescent="0.2">
      <c r="A18" s="80" t="str">
        <f>'для расчета'!A20</f>
        <v>НАЛОГИ НА ИМУЩЕСТВО</v>
      </c>
      <c r="B18" s="95" t="str">
        <f>'для расчета'!B20:G20</f>
        <v>182 1 06 00000 00 0000 110</v>
      </c>
      <c r="C18" s="96"/>
      <c r="D18" s="96"/>
      <c r="E18" s="96"/>
      <c r="F18" s="96"/>
      <c r="G18" s="97"/>
      <c r="H18" s="90">
        <f>'для расчета'!H20</f>
        <v>8023.6</v>
      </c>
      <c r="I18" s="90">
        <f>'для расчета'!I20</f>
        <v>8416.7999999999993</v>
      </c>
    </row>
    <row r="19" spans="1:9" ht="18" customHeight="1" x14ac:dyDescent="0.2">
      <c r="A19" s="80" t="str">
        <f>'для расчета'!A21</f>
        <v>Налог на имущество физических лиц</v>
      </c>
      <c r="B19" s="95" t="str">
        <f>'для расчета'!B21:G21</f>
        <v>182 1 06 01000 00 0000 110</v>
      </c>
      <c r="C19" s="96"/>
      <c r="D19" s="96"/>
      <c r="E19" s="96"/>
      <c r="F19" s="96"/>
      <c r="G19" s="97"/>
      <c r="H19" s="90">
        <f>'для расчета'!H21</f>
        <v>1659</v>
      </c>
      <c r="I19" s="90">
        <f>'для расчета'!I21</f>
        <v>1740.3</v>
      </c>
    </row>
    <row r="20" spans="1:9" ht="39.75" customHeight="1" x14ac:dyDescent="0.2">
      <c r="A20" s="80" t="str">
        <f>'для расчета'!A22</f>
        <v>Налог на имущество физических лиц, взимаемый по ставкам , применяемым к объектам налогооблажения, расположенным в границах поселений</v>
      </c>
      <c r="B20" s="95" t="str">
        <f>'для расчета'!B22:G22</f>
        <v>182 1 06 01030 10 0000 130</v>
      </c>
      <c r="C20" s="96"/>
      <c r="D20" s="96"/>
      <c r="E20" s="96"/>
      <c r="F20" s="96"/>
      <c r="G20" s="97"/>
      <c r="H20" s="90">
        <f>'для расчета'!H22</f>
        <v>1659</v>
      </c>
      <c r="I20" s="90">
        <f>'для расчета'!I22</f>
        <v>1740.3</v>
      </c>
    </row>
    <row r="21" spans="1:9" ht="19.149999999999999" customHeight="1" x14ac:dyDescent="0.2">
      <c r="A21" s="80" t="str">
        <f>'для расчета'!A23</f>
        <v>Земельный налог</v>
      </c>
      <c r="B21" s="95" t="str">
        <f>'для расчета'!B23:G23</f>
        <v>182 1 06 06000 00 0000 110</v>
      </c>
      <c r="C21" s="96"/>
      <c r="D21" s="96"/>
      <c r="E21" s="96"/>
      <c r="F21" s="96"/>
      <c r="G21" s="97"/>
      <c r="H21" s="90">
        <f>'для расчета'!H23</f>
        <v>6364.6</v>
      </c>
      <c r="I21" s="90">
        <f>'для расчета'!I23</f>
        <v>6676.5</v>
      </c>
    </row>
    <row r="22" spans="1:9" ht="55.15" customHeight="1" x14ac:dyDescent="0.2">
      <c r="A22" s="80" t="str">
        <f>'для расчета'!A24</f>
        <v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22" s="95" t="str">
        <f>'для расчета'!B24:G24</f>
        <v>182 1 06 06013 10 0000 110</v>
      </c>
      <c r="C22" s="96"/>
      <c r="D22" s="96"/>
      <c r="E22" s="96"/>
      <c r="F22" s="96"/>
      <c r="G22" s="97"/>
      <c r="H22" s="90">
        <f>'для расчета'!H24</f>
        <v>3168.6</v>
      </c>
      <c r="I22" s="90">
        <f>'для расчета'!I24</f>
        <v>3323.9</v>
      </c>
    </row>
    <row r="23" spans="1:9" ht="55.15" customHeight="1" x14ac:dyDescent="0.2">
      <c r="A23" s="80" t="str">
        <f>'для расчета'!A25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23" s="95" t="str">
        <f>'для расчета'!B25:G25</f>
        <v>182 1 06 06023 10 0000 110</v>
      </c>
      <c r="C23" s="96"/>
      <c r="D23" s="96"/>
      <c r="E23" s="96"/>
      <c r="F23" s="96"/>
      <c r="G23" s="97"/>
      <c r="H23" s="90">
        <f>'для расчета'!H25</f>
        <v>3196</v>
      </c>
      <c r="I23" s="90">
        <f>'для расчета'!I25</f>
        <v>3352.6</v>
      </c>
    </row>
    <row r="24" spans="1:9" ht="19.5" customHeight="1" x14ac:dyDescent="0.2">
      <c r="A24" s="80" t="str">
        <f>'для расчета'!A26</f>
        <v>ГОСУДАРСТВЕННАЯ ПОШЛИНА</v>
      </c>
      <c r="B24" s="95" t="str">
        <f>'для расчета'!B26:G26</f>
        <v>734 1 08 00000 00 0000 000</v>
      </c>
      <c r="C24" s="96"/>
      <c r="D24" s="96"/>
      <c r="E24" s="96"/>
      <c r="F24" s="96"/>
      <c r="G24" s="97"/>
      <c r="H24" s="90">
        <f>'для расчета'!H26</f>
        <v>256.2</v>
      </c>
      <c r="I24" s="90">
        <f>'для расчета'!I26</f>
        <v>269</v>
      </c>
    </row>
    <row r="25" spans="1:9" ht="57.75" customHeight="1" x14ac:dyDescent="0.2">
      <c r="A25" s="80" t="str">
        <f>'для расчета'!A27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5" s="95" t="str">
        <f>'для расчета'!B27:G27</f>
        <v>734 1 08 04020 01 0000 110</v>
      </c>
      <c r="C25" s="96"/>
      <c r="D25" s="96"/>
      <c r="E25" s="96"/>
      <c r="F25" s="96"/>
      <c r="G25" s="97"/>
      <c r="H25" s="90">
        <f>'для расчета'!H27</f>
        <v>256.2</v>
      </c>
      <c r="I25" s="90">
        <f>'для расчета'!I27</f>
        <v>269</v>
      </c>
    </row>
    <row r="26" spans="1:9" ht="33" hidden="1" customHeight="1" x14ac:dyDescent="0.2">
      <c r="A26" s="80" t="str">
        <f>'для расчета'!A28</f>
        <v xml:space="preserve">  ЗАДОЛЖЕННОСТЬ И ПЕРЕРАСЧЕТЫ ПО ОТМЕНЕННЫМ НАЛОГАМ, СБОРАМ И ИНЫМ ОБЯЗАТЕЛЬНЫМ ПЛАТЕЖАМ</v>
      </c>
      <c r="B26" s="95" t="str">
        <f>'для расчета'!B28:G28</f>
        <v>182 1 09 00000 00 0000 000</v>
      </c>
      <c r="C26" s="96"/>
      <c r="D26" s="96"/>
      <c r="E26" s="96"/>
      <c r="F26" s="96"/>
      <c r="G26" s="97"/>
      <c r="H26" s="90">
        <f>'для расчета'!H28</f>
        <v>0</v>
      </c>
      <c r="I26" s="90">
        <f>'для расчета'!I28</f>
        <v>0</v>
      </c>
    </row>
    <row r="27" spans="1:9" ht="24.75" hidden="1" customHeight="1" x14ac:dyDescent="0.2">
      <c r="A27" s="80" t="str">
        <f>'для расчета'!A29</f>
        <v xml:space="preserve">  Налоги на имущество</v>
      </c>
      <c r="B27" s="95" t="str">
        <f>'для расчета'!B29:G29</f>
        <v>182 1 09 04000 00 0000 110</v>
      </c>
      <c r="C27" s="96"/>
      <c r="D27" s="96"/>
      <c r="E27" s="96"/>
      <c r="F27" s="96"/>
      <c r="G27" s="97"/>
      <c r="H27" s="90">
        <f>'для расчета'!H29</f>
        <v>0</v>
      </c>
      <c r="I27" s="90">
        <f>'для расчета'!I29</f>
        <v>0</v>
      </c>
    </row>
    <row r="28" spans="1:9" ht="24.75" hidden="1" customHeight="1" x14ac:dyDescent="0.2">
      <c r="A28" s="80" t="str">
        <f>'для расчета'!A30</f>
        <v xml:space="preserve">  Земельный налог (по обязательствам, возникшим до 1 января 2006 года)</v>
      </c>
      <c r="B28" s="95" t="str">
        <f>'для расчета'!B30:G30</f>
        <v>182 1 09 04050 00 0000 110</v>
      </c>
      <c r="C28" s="96"/>
      <c r="D28" s="96"/>
      <c r="E28" s="96"/>
      <c r="F28" s="96"/>
      <c r="G28" s="97"/>
      <c r="H28" s="90">
        <f>'для расчета'!H30</f>
        <v>0</v>
      </c>
      <c r="I28" s="90">
        <f>'для расчета'!I30</f>
        <v>0</v>
      </c>
    </row>
    <row r="29" spans="1:9" ht="36.75" hidden="1" customHeight="1" x14ac:dyDescent="0.2">
      <c r="A29" s="80" t="str">
        <f>'для расчета'!A31</f>
        <v xml:space="preserve">  Земельный налог (по обязательствам, возникшим до 1 января 2006 года), мобилизуемый на территориях поселений</v>
      </c>
      <c r="B29" s="95" t="str">
        <f>'для расчета'!B31:G31</f>
        <v>182 1 09 04050 10 0000 110</v>
      </c>
      <c r="C29" s="96"/>
      <c r="D29" s="96"/>
      <c r="E29" s="96"/>
      <c r="F29" s="96"/>
      <c r="G29" s="97"/>
      <c r="H29" s="90">
        <f>'для расчета'!H31</f>
        <v>0</v>
      </c>
      <c r="I29" s="90">
        <f>'для расчета'!I31</f>
        <v>0</v>
      </c>
    </row>
    <row r="30" spans="1:9" ht="33" customHeight="1" x14ac:dyDescent="0.2">
      <c r="A30" s="80" t="str">
        <f>'для расчета'!A32</f>
        <v>ДОХОДЫ ОТ ИСПОЛЬЗОВАНИЯ ИМУЩЕСТВА, НАХОДЯЩЕГОСЯ В ГОСУДАРСТВЕННОЙ И МУНИЦИПАЛЬНОЙ СОБСТВЕННОСТИ</v>
      </c>
      <c r="B30" s="95" t="str">
        <f>'для расчета'!B32:G32</f>
        <v>707 1 11 00000 00 0000 000</v>
      </c>
      <c r="C30" s="96"/>
      <c r="D30" s="96"/>
      <c r="E30" s="96"/>
      <c r="F30" s="96"/>
      <c r="G30" s="97"/>
      <c r="H30" s="90">
        <f>'для расчета'!H32</f>
        <v>868.19999999999993</v>
      </c>
      <c r="I30" s="90">
        <f>'для расчета'!I32</f>
        <v>870.3</v>
      </c>
    </row>
    <row r="31" spans="1:9" ht="68.45" customHeight="1" x14ac:dyDescent="0.2">
      <c r="A31" s="80" t="str">
        <f>'для расчета'!A33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31" s="95" t="str">
        <f>'для расчета'!B33:G33</f>
        <v>707 1 11 05000 00 0000 120</v>
      </c>
      <c r="C31" s="96"/>
      <c r="D31" s="96"/>
      <c r="E31" s="96"/>
      <c r="F31" s="96"/>
      <c r="G31" s="97"/>
      <c r="H31" s="90">
        <f>'для расчета'!H33</f>
        <v>868.19999999999993</v>
      </c>
      <c r="I31" s="90">
        <f>'для расчета'!I33</f>
        <v>870.3</v>
      </c>
    </row>
    <row r="32" spans="1:9" ht="59.45" customHeight="1" x14ac:dyDescent="0.2">
      <c r="A32" s="80" t="str">
        <f>'для расчета'!A34</f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32" s="95" t="str">
        <f>'для расчета'!B34:G34</f>
        <v>707 1 11 05010 00 0000 120</v>
      </c>
      <c r="C32" s="96"/>
      <c r="D32" s="96"/>
      <c r="E32" s="96"/>
      <c r="F32" s="96"/>
      <c r="G32" s="97"/>
      <c r="H32" s="90">
        <f>'для расчета'!H34</f>
        <v>826.3</v>
      </c>
      <c r="I32" s="90">
        <f>'для расчета'!I34</f>
        <v>826.3</v>
      </c>
    </row>
    <row r="33" spans="1:9" ht="68.25" customHeight="1" x14ac:dyDescent="0.2">
      <c r="A33" s="80" t="str">
        <f>'для расчета'!A35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v>
      </c>
      <c r="B33" s="95" t="str">
        <f>'для расчета'!B35:G35</f>
        <v>707 1 11 05013 10 0000 120</v>
      </c>
      <c r="C33" s="96"/>
      <c r="D33" s="96"/>
      <c r="E33" s="96"/>
      <c r="F33" s="96"/>
      <c r="G33" s="97"/>
      <c r="H33" s="90">
        <f>'для расчета'!H35</f>
        <v>826.3</v>
      </c>
      <c r="I33" s="90">
        <f>'для расчета'!I35</f>
        <v>826.3</v>
      </c>
    </row>
    <row r="34" spans="1:9" ht="69" customHeight="1" x14ac:dyDescent="0.2">
      <c r="A34" s="80" t="str">
        <f>'для расчета'!A36</f>
        <v>Доходы от сдачи в аренду имущества, находящегося в оперативном управлении органов государственной власти, органов местного самоуправлении, государствленных внебюджетных фондов и созданных ими учреждений (за исключением имущества бюджетных и автономных учреждений)</v>
      </c>
      <c r="B34" s="95" t="str">
        <f>'для расчета'!B36:G36</f>
        <v>734 1 11 05030 00 0000 120</v>
      </c>
      <c r="C34" s="96"/>
      <c r="D34" s="96"/>
      <c r="E34" s="96"/>
      <c r="F34" s="96"/>
      <c r="G34" s="97"/>
      <c r="H34" s="90">
        <f>'для расчета'!H36</f>
        <v>41.9</v>
      </c>
      <c r="I34" s="90">
        <f>'для расчета'!I36</f>
        <v>44</v>
      </c>
    </row>
    <row r="35" spans="1:9" ht="57" customHeight="1" x14ac:dyDescent="0.2">
      <c r="A35" s="80" t="str">
        <f>'для расчета'!A37</f>
        <v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v>
      </c>
      <c r="B35" s="95" t="str">
        <f>'для расчета'!B37:G37</f>
        <v>734 1 11 05035 10 0000 120</v>
      </c>
      <c r="C35" s="96"/>
      <c r="D35" s="96"/>
      <c r="E35" s="96"/>
      <c r="F35" s="96"/>
      <c r="G35" s="97"/>
      <c r="H35" s="90">
        <f>'для расчета'!H37</f>
        <v>41.9</v>
      </c>
      <c r="I35" s="90">
        <f>'для расчета'!I37</f>
        <v>44</v>
      </c>
    </row>
    <row r="36" spans="1:9" ht="54" hidden="1" customHeight="1" x14ac:dyDescent="0.2">
      <c r="A36" s="80" t="str">
        <f>'для расчета'!A38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36" s="95" t="str">
        <f>'для расчета'!B38:G38</f>
        <v>734 1 11 07015 10 0000 120</v>
      </c>
      <c r="C36" s="96"/>
      <c r="D36" s="96"/>
      <c r="E36" s="96"/>
      <c r="F36" s="96"/>
      <c r="G36" s="97"/>
      <c r="H36" s="90">
        <f>'для расчета'!H38</f>
        <v>0</v>
      </c>
      <c r="I36" s="90">
        <f>'для расчета'!I38</f>
        <v>0</v>
      </c>
    </row>
    <row r="37" spans="1:9" ht="45.6" hidden="1" customHeight="1" x14ac:dyDescent="0.2">
      <c r="A37" s="80" t="e">
        <f>'для расчета'!#REF!</f>
        <v>#REF!</v>
      </c>
      <c r="B37" s="95" t="e">
        <f>'для расчета'!#REF!</f>
        <v>#REF!</v>
      </c>
      <c r="C37" s="96"/>
      <c r="D37" s="96"/>
      <c r="E37" s="96"/>
      <c r="F37" s="96"/>
      <c r="G37" s="97"/>
      <c r="H37" s="90" t="e">
        <f>'для расчета'!#REF!</f>
        <v>#REF!</v>
      </c>
      <c r="I37" s="90" t="e">
        <f>'для расчета'!#REF!</f>
        <v>#REF!</v>
      </c>
    </row>
    <row r="38" spans="1:9" ht="39" customHeight="1" x14ac:dyDescent="0.2">
      <c r="A38" s="80" t="str">
        <f>'для расчета'!A39</f>
        <v>ДОХОДЫ ОТ ОКАЗАНИЯ ПЛАТНЫХ УСЛУГ (РАБОТ) И КОМПЕНСАЦИИ ЗАТРАТ ГОСУДАРСТВА</v>
      </c>
      <c r="B38" s="95" t="str">
        <f>'для расчета'!B39:G39</f>
        <v>734 1 13 00000 00 0000 000</v>
      </c>
      <c r="C38" s="96"/>
      <c r="D38" s="96"/>
      <c r="E38" s="96"/>
      <c r="F38" s="96"/>
      <c r="G38" s="97"/>
      <c r="H38" s="90">
        <f>'для расчета'!H39</f>
        <v>156.30000000000001</v>
      </c>
      <c r="I38" s="90">
        <f>'для расчета'!I39</f>
        <v>164.1</v>
      </c>
    </row>
    <row r="39" spans="1:9" ht="33.6" customHeight="1" x14ac:dyDescent="0.2">
      <c r="A39" s="80" t="str">
        <f>'для расчета'!A40</f>
        <v xml:space="preserve">Прочие доходы от оказания платных услуг (работ) получателями средств бюджетов поселений </v>
      </c>
      <c r="B39" s="95" t="str">
        <f>'для расчета'!B40:G40</f>
        <v>734 1 13 01995 10 0000 130</v>
      </c>
      <c r="C39" s="96"/>
      <c r="D39" s="96"/>
      <c r="E39" s="96"/>
      <c r="F39" s="96"/>
      <c r="G39" s="97"/>
      <c r="H39" s="90">
        <f>'для расчета'!H40</f>
        <v>156.30000000000001</v>
      </c>
      <c r="I39" s="90">
        <f>'для расчета'!I40</f>
        <v>164.1</v>
      </c>
    </row>
    <row r="40" spans="1:9" ht="30.6" hidden="1" customHeight="1" x14ac:dyDescent="0.2">
      <c r="A40" s="80" t="str">
        <f>'для расчета'!A41</f>
        <v>ДОХОДЫ ОТ ПРОДАЖИ МАТЕРИАЛЬНЫХ И НЕМАТЕРИАЛЬНЫХ АКТИВОВ</v>
      </c>
      <c r="B40" s="95" t="str">
        <f>'для расчета'!B41:G41</f>
        <v>707 1 14 00000 00 0000 000</v>
      </c>
      <c r="C40" s="96"/>
      <c r="D40" s="96"/>
      <c r="E40" s="96"/>
      <c r="F40" s="96"/>
      <c r="G40" s="97"/>
      <c r="H40" s="90">
        <f>'для расчета'!H41</f>
        <v>0</v>
      </c>
      <c r="I40" s="90">
        <f>'для расчета'!I41</f>
        <v>0</v>
      </c>
    </row>
    <row r="41" spans="1:9" ht="41.45" hidden="1" customHeight="1" x14ac:dyDescent="0.2">
      <c r="A41" s="80" t="str">
        <f>'для расчета'!A44</f>
        <v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41" s="95" t="str">
        <f>'для расчета'!B44:G44</f>
        <v>707 1 14 06000 00 0000 430</v>
      </c>
      <c r="C41" s="96"/>
      <c r="D41" s="96"/>
      <c r="E41" s="96"/>
      <c r="F41" s="96"/>
      <c r="G41" s="97"/>
      <c r="H41" s="90">
        <f>'для расчета'!H44</f>
        <v>0</v>
      </c>
      <c r="I41" s="90">
        <f>'для расчета'!I44</f>
        <v>0</v>
      </c>
    </row>
    <row r="42" spans="1:9" ht="31.5" hidden="1" customHeight="1" x14ac:dyDescent="0.2">
      <c r="A42" s="80" t="str">
        <f>'для расчета'!A45</f>
        <v>Доходы от продажи земельных участков, государственная собственность на которые не разграничена</v>
      </c>
      <c r="B42" s="95" t="str">
        <f>'для расчета'!B45:G45</f>
        <v>707 1 14 06010 00 0000 430</v>
      </c>
      <c r="C42" s="96"/>
      <c r="D42" s="96"/>
      <c r="E42" s="96"/>
      <c r="F42" s="96"/>
      <c r="G42" s="97"/>
      <c r="H42" s="90">
        <f>'для расчета'!H45</f>
        <v>0</v>
      </c>
      <c r="I42" s="90">
        <f>'для расчета'!I45</f>
        <v>0</v>
      </c>
    </row>
    <row r="43" spans="1:9" ht="42" hidden="1" customHeight="1" x14ac:dyDescent="0.2">
      <c r="A43" s="80" t="str">
        <f>'для расчета'!A46</f>
        <v>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43" s="95" t="str">
        <f>'для расчета'!B46:G46</f>
        <v>707 1 14 06013 10 0000 430</v>
      </c>
      <c r="C43" s="96"/>
      <c r="D43" s="96"/>
      <c r="E43" s="96"/>
      <c r="F43" s="96"/>
      <c r="G43" s="97"/>
      <c r="H43" s="90">
        <f>'для расчета'!H46</f>
        <v>0</v>
      </c>
      <c r="I43" s="90">
        <f>'для расчета'!I46</f>
        <v>0</v>
      </c>
    </row>
    <row r="44" spans="1:9" ht="17.25" hidden="1" customHeight="1" x14ac:dyDescent="0.2">
      <c r="A44" s="80" t="str">
        <f>'для расчета'!A47</f>
        <v>ШТРАФЫ, САНКЦИИ, ВОЗМЕЩЕНИЕ УЩЕРБА</v>
      </c>
      <c r="B44" s="95" t="str">
        <f>'для расчета'!B47:G47</f>
        <v>1 16 00000 00 0000 000</v>
      </c>
      <c r="C44" s="96"/>
      <c r="D44" s="96"/>
      <c r="E44" s="96"/>
      <c r="F44" s="96"/>
      <c r="G44" s="97"/>
      <c r="H44" s="90">
        <f>'для расчета'!H47</f>
        <v>0</v>
      </c>
      <c r="I44" s="90">
        <f>'для расчета'!I47</f>
        <v>0</v>
      </c>
    </row>
    <row r="45" spans="1:9" ht="28.15" hidden="1" customHeight="1" x14ac:dyDescent="0.2">
      <c r="A45" s="80" t="str">
        <f>'для расчета'!A48</f>
        <v>Прочие поступления от денежных взысканий (штрафов) и иных сумм в возмещение ущерба</v>
      </c>
      <c r="B45" s="95" t="str">
        <f>'для расчета'!B48:G48</f>
        <v>1 16 90000 00 0000 140</v>
      </c>
      <c r="C45" s="96"/>
      <c r="D45" s="96"/>
      <c r="E45" s="96"/>
      <c r="F45" s="96"/>
      <c r="G45" s="97"/>
      <c r="H45" s="90">
        <f>'для расчета'!H48</f>
        <v>0</v>
      </c>
      <c r="I45" s="90">
        <f>'для расчета'!I48</f>
        <v>0</v>
      </c>
    </row>
    <row r="46" spans="1:9" ht="29.45" hidden="1" customHeight="1" x14ac:dyDescent="0.2">
      <c r="A46" s="80" t="str">
        <f>'для расчета'!A49</f>
        <v>Прочие поступления от денежных взысканий (штрафов) и иных сумм в возмещение ущерба, зачисляемые в бюджеты поселений</v>
      </c>
      <c r="B46" s="95" t="str">
        <f>'для расчета'!B49:G49</f>
        <v>1 16 90050 10 0000140</v>
      </c>
      <c r="C46" s="96"/>
      <c r="D46" s="96"/>
      <c r="E46" s="96"/>
      <c r="F46" s="96"/>
      <c r="G46" s="97"/>
      <c r="H46" s="90">
        <f>'для расчета'!H49</f>
        <v>0</v>
      </c>
      <c r="I46" s="90">
        <f>'для расчета'!I49</f>
        <v>0</v>
      </c>
    </row>
    <row r="47" spans="1:9" ht="30" customHeight="1" x14ac:dyDescent="0.2">
      <c r="A47" s="198" t="str">
        <f>'для расчета'!A50</f>
        <v>БЕЗВОЗМЕЗДНЫЕ ПОСТУПЛЕНИЯ</v>
      </c>
      <c r="B47" s="200" t="str">
        <f>'для расчета'!B50:G50</f>
        <v xml:space="preserve">734 2 00 00000 00 0000 000 </v>
      </c>
      <c r="C47" s="201"/>
      <c r="D47" s="201"/>
      <c r="E47" s="201"/>
      <c r="F47" s="201"/>
      <c r="G47" s="202"/>
      <c r="H47" s="199">
        <f>'для расчета'!H50</f>
        <v>7505.3</v>
      </c>
      <c r="I47" s="199">
        <f>'для расчета'!I50</f>
        <v>6624.3</v>
      </c>
    </row>
    <row r="48" spans="1:9" ht="31.9" customHeight="1" x14ac:dyDescent="0.2">
      <c r="A48" s="80" t="str">
        <f>'для расчета'!A51</f>
        <v>Безвозмездные поступления от других бюджетов бюджетной системы Российской Федерации</v>
      </c>
      <c r="B48" s="95" t="str">
        <f>'для расчета'!B51:G51</f>
        <v xml:space="preserve">734 2 02 00000 00 0000 000 </v>
      </c>
      <c r="C48" s="96"/>
      <c r="D48" s="96"/>
      <c r="E48" s="96"/>
      <c r="F48" s="96"/>
      <c r="G48" s="97"/>
      <c r="H48" s="90">
        <f>'для расчета'!H51</f>
        <v>7505.3</v>
      </c>
      <c r="I48" s="90">
        <f>'для расчета'!I51</f>
        <v>6624.3</v>
      </c>
    </row>
    <row r="49" spans="1:9" ht="30" customHeight="1" x14ac:dyDescent="0.2">
      <c r="A49" s="80" t="str">
        <f>'для расчета'!A52</f>
        <v>Дотации бюджетам субъектов Российской Федерации и муниципальных образований</v>
      </c>
      <c r="B49" s="95" t="str">
        <f>'для расчета'!B52:G52</f>
        <v xml:space="preserve">734 2 02 01000 00 0000 000 </v>
      </c>
      <c r="C49" s="96"/>
      <c r="D49" s="96"/>
      <c r="E49" s="96"/>
      <c r="F49" s="96"/>
      <c r="G49" s="97"/>
      <c r="H49" s="90">
        <f>'для расчета'!H52</f>
        <v>5011</v>
      </c>
      <c r="I49" s="90">
        <f>'для расчета'!I52</f>
        <v>5060</v>
      </c>
    </row>
    <row r="50" spans="1:9" ht="23.45" customHeight="1" x14ac:dyDescent="0.2">
      <c r="A50" s="80" t="str">
        <f>'для расчета'!A53</f>
        <v>Дотации на выравнивание  бюджетной обеспеченности</v>
      </c>
      <c r="B50" s="95" t="str">
        <f>'для расчета'!B53:G53</f>
        <v>734 2 02 01001 00 0000 151</v>
      </c>
      <c r="C50" s="96"/>
      <c r="D50" s="96"/>
      <c r="E50" s="96"/>
      <c r="F50" s="96"/>
      <c r="G50" s="97"/>
      <c r="H50" s="90">
        <f>'для расчета'!H53</f>
        <v>5011</v>
      </c>
      <c r="I50" s="90">
        <f>'для расчета'!I53</f>
        <v>5060</v>
      </c>
    </row>
    <row r="51" spans="1:9" ht="30" customHeight="1" x14ac:dyDescent="0.2">
      <c r="A51" s="80" t="str">
        <f>'для расчета'!A54</f>
        <v>Дотации бюджетам поселений на выравнивание  бюджетной обеспеченности</v>
      </c>
      <c r="B51" s="95" t="str">
        <f>'для расчета'!B54:G54</f>
        <v>734 2 02 01001 10 0000 151</v>
      </c>
      <c r="C51" s="96"/>
      <c r="D51" s="96"/>
      <c r="E51" s="96"/>
      <c r="F51" s="96"/>
      <c r="G51" s="97"/>
      <c r="H51" s="90">
        <f>'для расчета'!H54</f>
        <v>5011</v>
      </c>
      <c r="I51" s="90">
        <f>'для расчета'!I54</f>
        <v>5060</v>
      </c>
    </row>
    <row r="52" spans="1:9" ht="30" hidden="1" customHeight="1" x14ac:dyDescent="0.2">
      <c r="A52" s="80" t="str">
        <f>'для расчета'!A55</f>
        <v>Дотации бюджетам  на поддержку мер по обеспечению сбалансированности бюджетов</v>
      </c>
      <c r="B52" s="95" t="str">
        <f>'для расчета'!B55:G55</f>
        <v>734 2 02 01003 00 0000 151</v>
      </c>
      <c r="C52" s="96"/>
      <c r="D52" s="96"/>
      <c r="E52" s="96"/>
      <c r="F52" s="96"/>
      <c r="G52" s="97"/>
      <c r="H52" s="90">
        <f>'для расчета'!H55</f>
        <v>0</v>
      </c>
      <c r="I52" s="90">
        <f>'для расчета'!I55</f>
        <v>0</v>
      </c>
    </row>
    <row r="53" spans="1:9" ht="30" hidden="1" customHeight="1" x14ac:dyDescent="0.2">
      <c r="A53" s="80" t="str">
        <f>'для расчета'!A56</f>
        <v>Дотации бюджетам поселений на поддержку мер по обеспечению сбалансированности бюджетов</v>
      </c>
      <c r="B53" s="95" t="str">
        <f>'для расчета'!B56:G56</f>
        <v>734 2 02 01003 10 0000 151</v>
      </c>
      <c r="C53" s="96"/>
      <c r="D53" s="96"/>
      <c r="E53" s="96"/>
      <c r="F53" s="96"/>
      <c r="G53" s="97"/>
      <c r="H53" s="90">
        <f>'для расчета'!H56</f>
        <v>0</v>
      </c>
      <c r="I53" s="90">
        <f>'для расчета'!I56</f>
        <v>0</v>
      </c>
    </row>
    <row r="54" spans="1:9" ht="34.15" customHeight="1" x14ac:dyDescent="0.2">
      <c r="A54" s="80" t="str">
        <f>'для расчета'!A57</f>
        <v>Субсидии  бюджетам  субъектов  Российской Федерации  и  муниципальных   образований (межбюджетные субсидии)</v>
      </c>
      <c r="B54" s="95" t="str">
        <f>'для расчета'!B57:G57</f>
        <v>734 2 02 02000 00 0000 000</v>
      </c>
      <c r="C54" s="96"/>
      <c r="D54" s="96"/>
      <c r="E54" s="96"/>
      <c r="F54" s="96"/>
      <c r="G54" s="97"/>
      <c r="H54" s="90">
        <f>'для расчета'!H57</f>
        <v>2072</v>
      </c>
      <c r="I54" s="90">
        <f>'для расчета'!I57</f>
        <v>1132.0999999999999</v>
      </c>
    </row>
    <row r="55" spans="1:9" ht="34.15" hidden="1" customHeight="1" x14ac:dyDescent="0.2">
      <c r="A55" s="80" t="str">
        <f>'для расчета'!A58</f>
        <v>Субсидии бюджетам на бюджетные инвестиции для модернизации объектов коммунальной инфраструктуры</v>
      </c>
      <c r="B55" s="95" t="str">
        <f>'для расчета'!B58:G58</f>
        <v>734 2 02 02078 00 0000 151</v>
      </c>
      <c r="C55" s="96"/>
      <c r="D55" s="96"/>
      <c r="E55" s="96"/>
      <c r="F55" s="96"/>
      <c r="G55" s="97"/>
      <c r="H55" s="90">
        <f>'для расчета'!H58</f>
        <v>0</v>
      </c>
      <c r="I55" s="90">
        <f>'для расчета'!I58</f>
        <v>0</v>
      </c>
    </row>
    <row r="56" spans="1:9" ht="34.15" hidden="1" customHeight="1" x14ac:dyDescent="0.2">
      <c r="A56" s="80" t="str">
        <f>'для расчета'!A59</f>
        <v>Субсидии бюджетам поселений на бюджетные инвестиции для модернизации объектов коммунальной инфраструктуры</v>
      </c>
      <c r="B56" s="95" t="str">
        <f>'для расчета'!B59:G59</f>
        <v>734 2 02 02078 10 0000 151</v>
      </c>
      <c r="C56" s="96"/>
      <c r="D56" s="96"/>
      <c r="E56" s="96"/>
      <c r="F56" s="96"/>
      <c r="G56" s="97"/>
      <c r="H56" s="90">
        <f>'для расчета'!H59</f>
        <v>0</v>
      </c>
      <c r="I56" s="90">
        <f>'для расчета'!I59</f>
        <v>0</v>
      </c>
    </row>
    <row r="57" spans="1:9" ht="24.6" customHeight="1" x14ac:dyDescent="0.2">
      <c r="A57" s="80" t="str">
        <f>'для расчета'!A62</f>
        <v>Прочие субсидии</v>
      </c>
      <c r="B57" s="95" t="str">
        <f>'для расчета'!B62:G62</f>
        <v>734 2 02 02999 00 0000 151</v>
      </c>
      <c r="C57" s="96"/>
      <c r="D57" s="96"/>
      <c r="E57" s="96"/>
      <c r="F57" s="96"/>
      <c r="G57" s="97"/>
      <c r="H57" s="90">
        <f>'для расчета'!H62</f>
        <v>2072</v>
      </c>
      <c r="I57" s="90">
        <f>'для расчета'!I62</f>
        <v>1132.0999999999999</v>
      </c>
    </row>
    <row r="58" spans="1:9" ht="24.6" customHeight="1" x14ac:dyDescent="0.2">
      <c r="A58" s="80" t="str">
        <f>'для расчета'!A63</f>
        <v>Прочие субсидии бюджетам поселений</v>
      </c>
      <c r="B58" s="95" t="str">
        <f>'для расчета'!B63:G63</f>
        <v>734 2 02 02999 10 0000 151</v>
      </c>
      <c r="C58" s="96"/>
      <c r="D58" s="96"/>
      <c r="E58" s="96"/>
      <c r="F58" s="96"/>
      <c r="G58" s="97"/>
      <c r="H58" s="90">
        <f>'для расчета'!H63</f>
        <v>2072</v>
      </c>
      <c r="I58" s="90">
        <f>'для расчета'!I63</f>
        <v>1132.0999999999999</v>
      </c>
    </row>
    <row r="59" spans="1:9" ht="33.6" customHeight="1" x14ac:dyDescent="0.2">
      <c r="A59" s="80" t="str">
        <f>'для расчета'!A64</f>
        <v>Субвенции бюджетам субъектов Российской Федерации и муниципальных образований</v>
      </c>
      <c r="B59" s="95" t="str">
        <f>'для расчета'!B64:G64</f>
        <v>734 2 02 03000 00 0000 000</v>
      </c>
      <c r="C59" s="96"/>
      <c r="D59" s="96"/>
      <c r="E59" s="96"/>
      <c r="F59" s="96"/>
      <c r="G59" s="97"/>
      <c r="H59" s="90">
        <f>'для расчета'!H64</f>
        <v>422.3</v>
      </c>
      <c r="I59" s="90">
        <f>'для расчета'!I64</f>
        <v>432.2</v>
      </c>
    </row>
    <row r="60" spans="1:9" ht="33" customHeight="1" x14ac:dyDescent="0.2">
      <c r="A60" s="80" t="str">
        <f>'для расчета'!A65</f>
        <v>Субвенции бюджетам  на осуществление  первичного воинского учета на территориях, где отсутствуют военные комиссариаты</v>
      </c>
      <c r="B60" s="95" t="str">
        <f>'для расчета'!B65:G65</f>
        <v>734 2 02 03015 00 0000 151</v>
      </c>
      <c r="C60" s="96"/>
      <c r="D60" s="96"/>
      <c r="E60" s="96"/>
      <c r="F60" s="96"/>
      <c r="G60" s="97"/>
      <c r="H60" s="90">
        <f>'для расчета'!H65</f>
        <v>422.3</v>
      </c>
      <c r="I60" s="90">
        <f>'для расчета'!I65</f>
        <v>432.2</v>
      </c>
    </row>
    <row r="61" spans="1:9" ht="40.15" customHeight="1" x14ac:dyDescent="0.2">
      <c r="A61" s="80" t="str">
        <f>'для расчета'!A66</f>
        <v>Субвенции бюджетам поселений на осуществление  первичного воинского учета на территориях, где отсутствуют военные комиссариаты</v>
      </c>
      <c r="B61" s="95" t="str">
        <f>'для расчета'!B66:G66</f>
        <v>734 2 02 03015 10 0000 151</v>
      </c>
      <c r="C61" s="96"/>
      <c r="D61" s="96"/>
      <c r="E61" s="96"/>
      <c r="F61" s="96"/>
      <c r="G61" s="97"/>
      <c r="H61" s="90">
        <f>'для расчета'!H66</f>
        <v>422.3</v>
      </c>
      <c r="I61" s="90">
        <f>'для расчета'!I66</f>
        <v>432.2</v>
      </c>
    </row>
    <row r="62" spans="1:9" ht="30.75" hidden="1" customHeight="1" x14ac:dyDescent="0.2">
      <c r="A62" s="80" t="str">
        <f>'для расчета'!A67</f>
        <v>Прочие межбюджетные трансферты, передаваемые бюджетам</v>
      </c>
      <c r="B62" s="95" t="str">
        <f>'для расчета'!B67:G67</f>
        <v>734 2 02 04999 00 0000 151</v>
      </c>
      <c r="C62" s="96"/>
      <c r="D62" s="96"/>
      <c r="E62" s="96"/>
      <c r="F62" s="96"/>
      <c r="G62" s="97"/>
      <c r="H62" s="90">
        <f>'для расчета'!H67</f>
        <v>0</v>
      </c>
      <c r="I62" s="90">
        <f>'для расчета'!I67</f>
        <v>0</v>
      </c>
    </row>
    <row r="63" spans="1:9" ht="27.6" hidden="1" customHeight="1" x14ac:dyDescent="0.2">
      <c r="A63" s="80" t="str">
        <f>'для расчета'!A68</f>
        <v>Прочие межбюджетные трансферты, передаваемые бюджетам поселений</v>
      </c>
      <c r="B63" s="95" t="str">
        <f>'для расчета'!B68:G68</f>
        <v>734 2 02 04999 10 0000 151</v>
      </c>
      <c r="C63" s="96"/>
      <c r="D63" s="96"/>
      <c r="E63" s="96"/>
      <c r="F63" s="96"/>
      <c r="G63" s="97"/>
      <c r="H63" s="90">
        <f>'для расчета'!H68</f>
        <v>0</v>
      </c>
      <c r="I63" s="90">
        <f>'для расчета'!I68</f>
        <v>0</v>
      </c>
    </row>
    <row r="64" spans="1:9" ht="27.6" hidden="1" customHeight="1" x14ac:dyDescent="0.2">
      <c r="A64" s="80" t="str">
        <f>'для расчета'!A69</f>
        <v>Прочие безвозмездные поступления</v>
      </c>
      <c r="B64" s="95" t="str">
        <f>'для расчета'!B69:G69</f>
        <v>734 2 07 05000 00 0000 000</v>
      </c>
      <c r="C64" s="96"/>
      <c r="D64" s="96"/>
      <c r="E64" s="96"/>
      <c r="F64" s="96"/>
      <c r="G64" s="97"/>
      <c r="H64" s="90">
        <f>'для расчета'!H69</f>
        <v>0</v>
      </c>
      <c r="I64" s="90">
        <f>'для расчета'!I69</f>
        <v>0</v>
      </c>
    </row>
    <row r="65" spans="1:15" ht="26.45" hidden="1" customHeight="1" x14ac:dyDescent="0.2">
      <c r="A65" s="80" t="str">
        <f>'для расчета'!A70</f>
        <v>Прочие безвозмездные поступления в бюджеты поселений</v>
      </c>
      <c r="B65" s="95" t="str">
        <f>'для расчета'!B70:G70</f>
        <v>734 2 07 05000 10 0000 180</v>
      </c>
      <c r="C65" s="96"/>
      <c r="D65" s="96"/>
      <c r="E65" s="96"/>
      <c r="F65" s="96"/>
      <c r="G65" s="97"/>
      <c r="H65" s="90">
        <f>'для расчета'!H70</f>
        <v>0</v>
      </c>
      <c r="I65" s="90">
        <f>'для расчета'!I70</f>
        <v>0</v>
      </c>
    </row>
    <row r="66" spans="1:15" ht="30.6" customHeight="1" x14ac:dyDescent="0.25">
      <c r="A66" s="128" t="str">
        <f>'для расчета'!A71</f>
        <v>Итого доходов</v>
      </c>
      <c r="B66" s="307"/>
      <c r="C66" s="308"/>
      <c r="D66" s="308"/>
      <c r="E66" s="308"/>
      <c r="F66" s="308"/>
      <c r="G66" s="309"/>
      <c r="H66" s="187">
        <f>'для расчета'!H71</f>
        <v>24860.5</v>
      </c>
      <c r="I66" s="187">
        <f>'для расчета'!I71</f>
        <v>24873.399999999994</v>
      </c>
    </row>
    <row r="67" spans="1:15" x14ac:dyDescent="0.2">
      <c r="A67" s="130"/>
      <c r="B67" s="131"/>
      <c r="C67" s="131"/>
      <c r="D67" s="131"/>
      <c r="E67" s="131"/>
      <c r="F67" s="131"/>
      <c r="G67" s="131"/>
      <c r="H67" s="132"/>
      <c r="I67" s="7"/>
      <c r="J67" s="133"/>
    </row>
    <row r="68" spans="1:15" x14ac:dyDescent="0.2">
      <c r="A68" s="130"/>
      <c r="B68" s="131"/>
      <c r="C68" s="131"/>
      <c r="D68" s="131"/>
      <c r="E68" s="131"/>
      <c r="F68" s="131"/>
      <c r="G68" s="131"/>
      <c r="H68" s="132"/>
      <c r="I68" s="204"/>
      <c r="J68" s="133"/>
      <c r="N68" s="228"/>
      <c r="O68" s="228"/>
    </row>
    <row r="69" spans="1:15" x14ac:dyDescent="0.2">
      <c r="B69" s="131"/>
      <c r="C69" s="131"/>
      <c r="D69" s="131"/>
      <c r="E69" s="131"/>
      <c r="F69" s="131"/>
      <c r="G69" s="225"/>
      <c r="H69" s="132"/>
      <c r="J69" s="226"/>
      <c r="M69" s="227"/>
      <c r="N69" s="228"/>
      <c r="O69" s="228"/>
    </row>
    <row r="70" spans="1:15" x14ac:dyDescent="0.2">
      <c r="A70" s="130"/>
      <c r="B70" s="131"/>
      <c r="C70" s="131"/>
      <c r="D70" s="131"/>
      <c r="E70" s="131"/>
      <c r="F70" s="131"/>
      <c r="G70" s="131"/>
      <c r="H70" s="132"/>
      <c r="I70" s="7"/>
      <c r="J70" s="133"/>
      <c r="N70" s="228"/>
      <c r="O70" s="228"/>
    </row>
    <row r="71" spans="1:15" x14ac:dyDescent="0.2">
      <c r="A71" s="130"/>
      <c r="B71" s="131"/>
      <c r="C71" s="131"/>
      <c r="D71" s="131"/>
      <c r="E71" s="131"/>
      <c r="F71" s="131"/>
      <c r="G71" s="131"/>
      <c r="H71" s="132"/>
      <c r="I71" s="204"/>
      <c r="J71" s="133"/>
      <c r="N71" s="228"/>
      <c r="O71" s="228"/>
    </row>
    <row r="72" spans="1:15" x14ac:dyDescent="0.2">
      <c r="A72" s="130"/>
      <c r="B72" s="131"/>
      <c r="C72" s="131"/>
      <c r="D72" s="131"/>
      <c r="E72" s="131"/>
      <c r="F72" s="131"/>
      <c r="G72" s="225"/>
      <c r="H72" s="132"/>
      <c r="J72" s="226"/>
      <c r="M72" s="227"/>
      <c r="N72" s="228"/>
      <c r="O72" s="228"/>
    </row>
    <row r="73" spans="1:15" x14ac:dyDescent="0.2">
      <c r="A73" s="130"/>
      <c r="B73" s="131"/>
      <c r="C73" s="131"/>
      <c r="D73" s="131"/>
      <c r="E73" s="131"/>
      <c r="F73" s="131"/>
      <c r="G73" s="131"/>
      <c r="H73" s="132"/>
      <c r="I73" s="7"/>
      <c r="J73" s="133"/>
      <c r="N73" s="228"/>
      <c r="O73" s="228"/>
    </row>
    <row r="74" spans="1:15" x14ac:dyDescent="0.2">
      <c r="A74" s="130"/>
      <c r="B74" s="131"/>
      <c r="C74" s="131"/>
      <c r="D74" s="131"/>
      <c r="E74" s="131"/>
      <c r="F74" s="131"/>
      <c r="G74" s="131"/>
      <c r="H74" s="132"/>
      <c r="I74" s="204"/>
      <c r="J74" s="133"/>
      <c r="N74" s="228"/>
      <c r="O74" s="228"/>
    </row>
    <row r="75" spans="1:15" x14ac:dyDescent="0.2">
      <c r="A75" s="130"/>
      <c r="B75" s="131"/>
      <c r="C75" s="131"/>
      <c r="D75" s="131"/>
      <c r="E75" s="131"/>
      <c r="F75" s="131"/>
      <c r="G75" s="225"/>
      <c r="H75" s="132"/>
      <c r="J75" s="226"/>
      <c r="M75" s="227"/>
      <c r="N75" s="228"/>
      <c r="O75" s="228"/>
    </row>
    <row r="76" spans="1:15" x14ac:dyDescent="0.2">
      <c r="A76" s="130"/>
      <c r="B76" s="131"/>
      <c r="C76" s="131"/>
      <c r="D76" s="131"/>
      <c r="E76" s="131"/>
      <c r="F76" s="131"/>
      <c r="G76" s="131"/>
      <c r="H76" s="132"/>
      <c r="I76" s="7"/>
      <c r="J76" s="133"/>
      <c r="N76" s="228"/>
      <c r="O76" s="228"/>
    </row>
    <row r="77" spans="1:15" x14ac:dyDescent="0.2">
      <c r="A77" s="130"/>
      <c r="B77" s="131"/>
      <c r="C77" s="131"/>
      <c r="D77" s="131"/>
      <c r="E77" s="131"/>
      <c r="F77" s="131"/>
      <c r="G77" s="131"/>
      <c r="H77" s="132"/>
      <c r="I77" s="204"/>
      <c r="J77" s="133"/>
      <c r="N77" s="228"/>
      <c r="O77" s="228"/>
    </row>
    <row r="78" spans="1:15" x14ac:dyDescent="0.2">
      <c r="A78" s="130"/>
      <c r="B78" s="131"/>
      <c r="C78" s="131"/>
      <c r="D78" s="131"/>
      <c r="E78" s="131"/>
      <c r="F78" s="131"/>
      <c r="G78" s="225"/>
      <c r="H78" s="132"/>
      <c r="J78" s="226"/>
      <c r="M78" s="227"/>
      <c r="N78" s="228"/>
      <c r="O78" s="228"/>
    </row>
    <row r="79" spans="1:15" x14ac:dyDescent="0.2">
      <c r="A79" s="130"/>
      <c r="B79" s="131"/>
      <c r="C79" s="131"/>
      <c r="D79" s="131"/>
      <c r="E79" s="131"/>
      <c r="F79" s="131"/>
      <c r="G79" s="131"/>
      <c r="H79" s="132"/>
      <c r="I79" s="7"/>
      <c r="J79" s="133"/>
      <c r="N79" s="228"/>
      <c r="O79" s="228"/>
    </row>
    <row r="80" spans="1:15" x14ac:dyDescent="0.2">
      <c r="A80" s="130"/>
      <c r="B80" s="131"/>
      <c r="C80" s="131"/>
      <c r="D80" s="131"/>
      <c r="E80" s="131"/>
      <c r="F80" s="131"/>
      <c r="G80" s="131"/>
      <c r="H80" s="132"/>
      <c r="I80" s="204"/>
      <c r="J80" s="133"/>
      <c r="N80" s="228"/>
      <c r="O80" s="228"/>
    </row>
    <row r="81" spans="1:15" x14ac:dyDescent="0.2">
      <c r="A81" s="130"/>
      <c r="B81" s="131"/>
      <c r="C81" s="131"/>
      <c r="D81" s="131"/>
      <c r="E81" s="131"/>
      <c r="F81" s="131"/>
      <c r="G81" s="225"/>
      <c r="H81" s="132"/>
      <c r="J81" s="226"/>
      <c r="M81" s="227"/>
      <c r="N81" s="228"/>
      <c r="O81" s="228"/>
    </row>
    <row r="82" spans="1:15" x14ac:dyDescent="0.2">
      <c r="A82" s="130"/>
      <c r="B82" s="131"/>
      <c r="C82" s="131"/>
      <c r="D82" s="131"/>
      <c r="E82" s="131"/>
      <c r="F82" s="131"/>
      <c r="G82" s="131"/>
      <c r="H82" s="132"/>
      <c r="I82" s="7"/>
      <c r="J82" s="133"/>
      <c r="N82" s="228"/>
      <c r="O82" s="228"/>
    </row>
    <row r="83" spans="1:15" x14ac:dyDescent="0.2">
      <c r="A83" s="130"/>
      <c r="B83" s="131"/>
      <c r="C83" s="131"/>
      <c r="D83" s="131"/>
      <c r="E83" s="131"/>
      <c r="F83" s="131"/>
      <c r="G83" s="131"/>
      <c r="H83" s="132"/>
      <c r="I83" s="204"/>
      <c r="J83" s="133"/>
      <c r="N83" s="228"/>
      <c r="O83" s="228"/>
    </row>
    <row r="84" spans="1:15" x14ac:dyDescent="0.2">
      <c r="A84" s="130"/>
      <c r="B84" s="131"/>
      <c r="C84" s="131"/>
      <c r="D84" s="131"/>
      <c r="E84" s="131"/>
      <c r="F84" s="131"/>
      <c r="G84" s="225"/>
      <c r="H84" s="132"/>
      <c r="J84" s="226"/>
      <c r="M84" s="227"/>
      <c r="N84" s="228"/>
      <c r="O84" s="228"/>
    </row>
    <row r="85" spans="1:15" x14ac:dyDescent="0.2">
      <c r="A85" s="130"/>
      <c r="B85" s="131"/>
      <c r="C85" s="131"/>
      <c r="D85" s="131"/>
      <c r="E85" s="131"/>
      <c r="F85" s="131"/>
      <c r="G85" s="131"/>
      <c r="H85" s="132"/>
      <c r="I85" s="133"/>
      <c r="J85" s="133"/>
    </row>
    <row r="86" spans="1:15" x14ac:dyDescent="0.2">
      <c r="A86" s="130"/>
      <c r="B86" s="131"/>
      <c r="C86" s="131"/>
      <c r="D86" s="131"/>
      <c r="E86" s="131"/>
      <c r="F86" s="131"/>
      <c r="G86" s="131"/>
      <c r="H86" s="132"/>
      <c r="I86" s="133"/>
      <c r="J86" s="133"/>
    </row>
    <row r="87" spans="1:15" x14ac:dyDescent="0.2">
      <c r="A87" s="130"/>
      <c r="B87" s="131"/>
      <c r="C87" s="131"/>
      <c r="D87" s="131"/>
      <c r="E87" s="131"/>
      <c r="F87" s="131"/>
      <c r="G87" s="131"/>
      <c r="H87" s="132"/>
      <c r="I87" s="133"/>
      <c r="J87" s="133"/>
    </row>
    <row r="88" spans="1:15" x14ac:dyDescent="0.2">
      <c r="A88" s="130"/>
      <c r="B88" s="131"/>
      <c r="C88" s="131"/>
      <c r="D88" s="131"/>
      <c r="E88" s="131"/>
      <c r="F88" s="131"/>
      <c r="G88" s="131"/>
      <c r="H88" s="132"/>
      <c r="I88" s="133"/>
      <c r="J88" s="133"/>
    </row>
    <row r="89" spans="1:15" x14ac:dyDescent="0.2">
      <c r="A89" s="130"/>
      <c r="B89" s="131"/>
      <c r="C89" s="131"/>
      <c r="D89" s="131"/>
      <c r="E89" s="131"/>
      <c r="F89" s="131"/>
      <c r="G89" s="131"/>
      <c r="H89" s="132"/>
      <c r="I89" s="133"/>
      <c r="J89" s="133"/>
    </row>
    <row r="90" spans="1:15" x14ac:dyDescent="0.2">
      <c r="A90" s="130"/>
      <c r="B90" s="131"/>
      <c r="C90" s="131"/>
      <c r="D90" s="131"/>
      <c r="E90" s="131"/>
      <c r="F90" s="131"/>
      <c r="G90" s="131"/>
      <c r="H90" s="132"/>
      <c r="I90" s="133"/>
      <c r="J90" s="133"/>
    </row>
    <row r="91" spans="1:15" x14ac:dyDescent="0.2">
      <c r="A91" s="130"/>
      <c r="B91" s="131"/>
      <c r="C91" s="131"/>
      <c r="D91" s="131"/>
      <c r="E91" s="131"/>
      <c r="F91" s="131"/>
      <c r="G91" s="131"/>
      <c r="H91" s="132"/>
      <c r="I91" s="133"/>
      <c r="J91" s="133"/>
    </row>
    <row r="92" spans="1:15" x14ac:dyDescent="0.2">
      <c r="A92" s="130"/>
      <c r="B92" s="131"/>
      <c r="C92" s="131"/>
      <c r="D92" s="131"/>
      <c r="E92" s="131"/>
      <c r="F92" s="131"/>
      <c r="G92" s="131"/>
      <c r="H92" s="132"/>
      <c r="I92" s="133"/>
      <c r="J92" s="133"/>
    </row>
    <row r="93" spans="1:15" x14ac:dyDescent="0.2">
      <c r="A93" s="130"/>
      <c r="B93" s="131"/>
      <c r="C93" s="131"/>
      <c r="D93" s="131"/>
      <c r="E93" s="131"/>
      <c r="F93" s="131"/>
      <c r="G93" s="131"/>
      <c r="H93" s="132"/>
      <c r="I93" s="133"/>
      <c r="J93" s="133"/>
    </row>
    <row r="94" spans="1:15" x14ac:dyDescent="0.2">
      <c r="A94" s="130"/>
      <c r="B94" s="131"/>
      <c r="C94" s="131"/>
      <c r="D94" s="131"/>
      <c r="E94" s="131"/>
      <c r="F94" s="131"/>
      <c r="G94" s="131"/>
      <c r="H94" s="132"/>
      <c r="I94" s="133"/>
      <c r="J94" s="133"/>
    </row>
    <row r="95" spans="1:15" x14ac:dyDescent="0.2">
      <c r="A95" s="130"/>
      <c r="B95" s="131"/>
      <c r="C95" s="131"/>
      <c r="D95" s="131"/>
      <c r="E95" s="131"/>
      <c r="F95" s="131"/>
      <c r="G95" s="131"/>
      <c r="H95" s="132"/>
      <c r="I95" s="133"/>
      <c r="J95" s="133"/>
    </row>
    <row r="96" spans="1:15" x14ac:dyDescent="0.2">
      <c r="A96" s="130"/>
      <c r="B96" s="131"/>
      <c r="C96" s="131"/>
      <c r="D96" s="131"/>
      <c r="E96" s="131"/>
      <c r="F96" s="131"/>
      <c r="G96" s="131"/>
      <c r="H96" s="132"/>
      <c r="I96" s="133"/>
      <c r="J96" s="133"/>
    </row>
    <row r="97" spans="1:10" x14ac:dyDescent="0.2">
      <c r="A97" s="134"/>
      <c r="B97" s="69"/>
      <c r="C97" s="135"/>
      <c r="D97" s="133"/>
      <c r="E97" s="133"/>
      <c r="F97" s="133"/>
      <c r="G97" s="133"/>
      <c r="H97" s="133"/>
      <c r="I97" s="133"/>
      <c r="J97" s="133"/>
    </row>
    <row r="98" spans="1:10" x14ac:dyDescent="0.2">
      <c r="A98" s="134"/>
      <c r="B98" s="69"/>
      <c r="C98" s="135"/>
      <c r="D98" s="133"/>
      <c r="E98" s="133"/>
      <c r="F98" s="133"/>
      <c r="G98" s="133"/>
      <c r="H98" s="133"/>
      <c r="I98" s="133"/>
      <c r="J98" s="133"/>
    </row>
    <row r="99" spans="1:10" x14ac:dyDescent="0.2">
      <c r="A99" s="134"/>
      <c r="B99" s="69"/>
      <c r="C99" s="135"/>
      <c r="D99" s="133"/>
      <c r="E99" s="133"/>
      <c r="F99" s="133"/>
      <c r="G99" s="133"/>
      <c r="H99" s="133"/>
      <c r="I99" s="133"/>
      <c r="J99" s="133"/>
    </row>
    <row r="100" spans="1:10" x14ac:dyDescent="0.2">
      <c r="A100" s="134"/>
      <c r="B100" s="69"/>
      <c r="C100" s="135"/>
      <c r="D100" s="133"/>
      <c r="E100" s="133"/>
      <c r="F100" s="133"/>
      <c r="G100" s="133"/>
      <c r="H100" s="133"/>
      <c r="I100" s="133"/>
      <c r="J100" s="133"/>
    </row>
    <row r="101" spans="1:10" x14ac:dyDescent="0.2">
      <c r="A101" s="134"/>
      <c r="B101" s="69"/>
      <c r="C101" s="135"/>
      <c r="D101" s="133"/>
      <c r="E101" s="133"/>
      <c r="F101" s="133"/>
      <c r="G101" s="133"/>
      <c r="H101" s="133"/>
      <c r="I101" s="133"/>
      <c r="J101" s="133"/>
    </row>
    <row r="102" spans="1:10" x14ac:dyDescent="0.2">
      <c r="A102" s="134"/>
      <c r="B102" s="69"/>
      <c r="C102" s="135"/>
      <c r="D102" s="133"/>
      <c r="E102" s="133"/>
      <c r="F102" s="133"/>
      <c r="G102" s="133"/>
      <c r="H102" s="133"/>
      <c r="I102" s="133"/>
      <c r="J102" s="133"/>
    </row>
    <row r="103" spans="1:10" x14ac:dyDescent="0.2">
      <c r="A103" s="134"/>
      <c r="B103" s="69"/>
      <c r="C103" s="135"/>
      <c r="D103" s="133"/>
      <c r="E103" s="133"/>
      <c r="F103" s="133"/>
      <c r="G103" s="133"/>
      <c r="H103" s="133"/>
      <c r="I103" s="133"/>
      <c r="J103" s="133"/>
    </row>
    <row r="104" spans="1:10" x14ac:dyDescent="0.2">
      <c r="A104" s="134"/>
      <c r="B104" s="69"/>
      <c r="C104" s="135"/>
      <c r="D104" s="133"/>
      <c r="E104" s="133"/>
      <c r="F104" s="133"/>
      <c r="G104" s="133"/>
      <c r="H104" s="133"/>
      <c r="I104" s="133"/>
      <c r="J104" s="133"/>
    </row>
    <row r="105" spans="1:10" x14ac:dyDescent="0.2">
      <c r="A105" s="134"/>
      <c r="B105" s="69"/>
      <c r="C105" s="135"/>
      <c r="D105" s="133"/>
      <c r="E105" s="133"/>
      <c r="F105" s="133"/>
      <c r="G105" s="133"/>
      <c r="H105" s="133"/>
      <c r="I105" s="133"/>
      <c r="J105" s="133"/>
    </row>
    <row r="106" spans="1:10" x14ac:dyDescent="0.2">
      <c r="A106" s="134"/>
      <c r="B106" s="69"/>
      <c r="C106" s="135"/>
      <c r="D106" s="133"/>
      <c r="E106" s="133"/>
      <c r="F106" s="133"/>
      <c r="G106" s="133"/>
      <c r="H106" s="133"/>
      <c r="I106" s="133"/>
      <c r="J106" s="133"/>
    </row>
    <row r="107" spans="1:10" x14ac:dyDescent="0.2">
      <c r="A107" s="134"/>
      <c r="B107" s="69"/>
      <c r="C107" s="135"/>
      <c r="D107" s="133"/>
      <c r="E107" s="133"/>
      <c r="F107" s="133"/>
      <c r="G107" s="133"/>
      <c r="H107" s="133"/>
      <c r="I107" s="133"/>
      <c r="J107" s="133"/>
    </row>
    <row r="108" spans="1:10" x14ac:dyDescent="0.2">
      <c r="A108" s="134"/>
      <c r="B108" s="69"/>
      <c r="C108" s="135"/>
      <c r="D108" s="133"/>
      <c r="E108" s="133"/>
      <c r="F108" s="133"/>
      <c r="G108" s="133"/>
      <c r="H108" s="133"/>
      <c r="I108" s="133"/>
      <c r="J108" s="133"/>
    </row>
    <row r="109" spans="1:10" x14ac:dyDescent="0.2">
      <c r="A109" s="134"/>
      <c r="B109" s="69"/>
      <c r="C109" s="135"/>
      <c r="D109" s="133"/>
      <c r="E109" s="133"/>
      <c r="F109" s="133"/>
      <c r="G109" s="133"/>
      <c r="H109" s="133"/>
      <c r="I109" s="133"/>
      <c r="J109" s="133"/>
    </row>
    <row r="110" spans="1:10" x14ac:dyDescent="0.2">
      <c r="A110" s="134"/>
      <c r="B110" s="69"/>
      <c r="C110" s="135"/>
      <c r="D110" s="133"/>
      <c r="E110" s="133"/>
      <c r="F110" s="133"/>
      <c r="G110" s="133"/>
      <c r="H110" s="133"/>
      <c r="I110" s="133"/>
      <c r="J110" s="133"/>
    </row>
    <row r="111" spans="1:10" x14ac:dyDescent="0.2">
      <c r="A111" s="134"/>
      <c r="B111" s="69"/>
      <c r="C111" s="135"/>
      <c r="D111" s="133"/>
      <c r="E111" s="133"/>
      <c r="F111" s="133"/>
      <c r="G111" s="133"/>
      <c r="H111" s="133"/>
      <c r="I111" s="133"/>
      <c r="J111" s="133"/>
    </row>
    <row r="112" spans="1:10" x14ac:dyDescent="0.2">
      <c r="A112" s="134"/>
      <c r="B112" s="69"/>
      <c r="C112" s="135"/>
      <c r="D112" s="133"/>
      <c r="E112" s="133"/>
      <c r="F112" s="133"/>
      <c r="G112" s="133"/>
      <c r="H112" s="133"/>
      <c r="I112" s="133"/>
      <c r="J112" s="133"/>
    </row>
    <row r="113" spans="1:10" x14ac:dyDescent="0.2">
      <c r="A113" s="134"/>
      <c r="B113" s="69"/>
      <c r="C113" s="135"/>
      <c r="D113" s="133"/>
      <c r="E113" s="133"/>
      <c r="F113" s="133"/>
      <c r="G113" s="133"/>
      <c r="H113" s="133"/>
      <c r="I113" s="133"/>
      <c r="J113" s="133"/>
    </row>
    <row r="114" spans="1:10" x14ac:dyDescent="0.2">
      <c r="A114" s="134"/>
      <c r="B114" s="69"/>
      <c r="C114" s="135"/>
      <c r="D114" s="133"/>
      <c r="E114" s="133"/>
      <c r="F114" s="133"/>
      <c r="G114" s="133"/>
      <c r="H114" s="133"/>
      <c r="I114" s="133"/>
      <c r="J114" s="133"/>
    </row>
    <row r="115" spans="1:10" x14ac:dyDescent="0.2">
      <c r="A115" s="134"/>
      <c r="B115" s="69"/>
      <c r="C115" s="135"/>
      <c r="D115" s="133"/>
      <c r="E115" s="133"/>
      <c r="F115" s="133"/>
      <c r="G115" s="133"/>
      <c r="H115" s="133"/>
      <c r="I115" s="133"/>
      <c r="J115" s="133"/>
    </row>
    <row r="116" spans="1:10" x14ac:dyDescent="0.2">
      <c r="A116" s="134"/>
      <c r="B116" s="69"/>
      <c r="C116" s="135"/>
      <c r="D116" s="133"/>
      <c r="E116" s="133"/>
      <c r="F116" s="133"/>
      <c r="G116" s="133"/>
      <c r="H116" s="133"/>
      <c r="I116" s="133"/>
      <c r="J116" s="133"/>
    </row>
    <row r="117" spans="1:10" x14ac:dyDescent="0.2">
      <c r="A117" s="134"/>
      <c r="B117" s="69"/>
      <c r="C117" s="135"/>
      <c r="D117" s="133"/>
      <c r="E117" s="133"/>
      <c r="F117" s="133"/>
      <c r="G117" s="133"/>
      <c r="H117" s="133"/>
      <c r="I117" s="133"/>
      <c r="J117" s="133"/>
    </row>
    <row r="118" spans="1:10" x14ac:dyDescent="0.2">
      <c r="A118" s="134"/>
      <c r="B118" s="69"/>
      <c r="C118" s="135"/>
      <c r="D118" s="133"/>
      <c r="E118" s="133"/>
      <c r="F118" s="133"/>
      <c r="G118" s="133"/>
      <c r="H118" s="133"/>
      <c r="I118" s="133"/>
      <c r="J118" s="133"/>
    </row>
    <row r="119" spans="1:10" x14ac:dyDescent="0.2">
      <c r="A119" s="134"/>
      <c r="B119" s="69"/>
      <c r="C119" s="135"/>
      <c r="D119" s="133"/>
      <c r="E119" s="133"/>
      <c r="F119" s="133"/>
      <c r="G119" s="133"/>
      <c r="H119" s="133"/>
      <c r="I119" s="133"/>
      <c r="J119" s="133"/>
    </row>
    <row r="120" spans="1:10" x14ac:dyDescent="0.2">
      <c r="A120" s="134"/>
      <c r="B120" s="69"/>
      <c r="C120" s="135"/>
      <c r="D120" s="133"/>
      <c r="E120" s="133"/>
      <c r="F120" s="133"/>
      <c r="G120" s="133"/>
      <c r="H120" s="133"/>
      <c r="I120" s="133"/>
      <c r="J120" s="133"/>
    </row>
    <row r="121" spans="1:10" x14ac:dyDescent="0.2">
      <c r="A121" s="134"/>
      <c r="B121" s="69"/>
      <c r="C121" s="135"/>
      <c r="D121" s="133"/>
      <c r="E121" s="133"/>
      <c r="F121" s="133"/>
      <c r="G121" s="133"/>
      <c r="H121" s="133"/>
      <c r="I121" s="133"/>
      <c r="J121" s="133"/>
    </row>
    <row r="122" spans="1:10" x14ac:dyDescent="0.2">
      <c r="A122" s="134"/>
      <c r="B122" s="69"/>
      <c r="C122" s="135"/>
      <c r="D122" s="133"/>
      <c r="E122" s="133"/>
      <c r="F122" s="133"/>
      <c r="G122" s="133"/>
      <c r="H122" s="133"/>
      <c r="I122" s="133"/>
      <c r="J122" s="133"/>
    </row>
    <row r="123" spans="1:10" x14ac:dyDescent="0.2">
      <c r="A123" s="134"/>
      <c r="B123" s="69"/>
      <c r="C123" s="135"/>
      <c r="D123" s="133"/>
      <c r="E123" s="133"/>
      <c r="F123" s="133"/>
      <c r="G123" s="133"/>
      <c r="H123" s="133"/>
      <c r="I123" s="133"/>
      <c r="J123" s="133"/>
    </row>
    <row r="124" spans="1:10" x14ac:dyDescent="0.2">
      <c r="A124" s="134"/>
      <c r="B124" s="69"/>
      <c r="C124" s="135"/>
      <c r="D124" s="133"/>
      <c r="E124" s="133"/>
      <c r="F124" s="133"/>
      <c r="G124" s="133"/>
      <c r="H124" s="133"/>
      <c r="I124" s="133"/>
      <c r="J124" s="133"/>
    </row>
    <row r="125" spans="1:10" x14ac:dyDescent="0.2">
      <c r="A125" s="134"/>
      <c r="B125" s="69"/>
      <c r="C125" s="135"/>
      <c r="D125" s="133"/>
      <c r="E125" s="133"/>
      <c r="F125" s="133"/>
      <c r="G125" s="133"/>
      <c r="H125" s="133"/>
      <c r="I125" s="133"/>
      <c r="J125" s="133"/>
    </row>
  </sheetData>
  <mergeCells count="4">
    <mergeCell ref="B8:G8"/>
    <mergeCell ref="A5:H5"/>
    <mergeCell ref="B66:G66"/>
    <mergeCell ref="A6:H6"/>
  </mergeCells>
  <phoneticPr fontId="0" type="noConversion"/>
  <pageMargins left="1.1811023622047245" right="0.39370078740157483" top="0.59055118110236227" bottom="0.59055118110236227" header="0.15748031496062992" footer="0.31496062992125984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5"/>
  <sheetViews>
    <sheetView topLeftCell="A13" zoomScale="115" workbookViewId="0">
      <selection activeCell="E16" sqref="E16"/>
    </sheetView>
  </sheetViews>
  <sheetFormatPr defaultRowHeight="15" x14ac:dyDescent="0.2"/>
  <cols>
    <col min="1" max="1" width="47" style="4" customWidth="1"/>
    <col min="2" max="2" width="6.85546875" style="2" customWidth="1"/>
    <col min="3" max="3" width="6.42578125" style="4" customWidth="1"/>
    <col min="4" max="4" width="11.5703125" style="4" customWidth="1"/>
    <col min="5" max="5" width="10" style="4" customWidth="1"/>
    <col min="6" max="6" width="10.42578125" style="4" bestFit="1" customWidth="1"/>
    <col min="7" max="16384" width="9.140625" style="4"/>
  </cols>
  <sheetData>
    <row r="1" spans="1:5" ht="15.75" x14ac:dyDescent="0.25">
      <c r="A1" s="16"/>
      <c r="B1" s="121"/>
      <c r="C1" s="17"/>
      <c r="E1" s="36" t="s">
        <v>256</v>
      </c>
    </row>
    <row r="2" spans="1:5" x14ac:dyDescent="0.2">
      <c r="A2" s="16"/>
      <c r="B2" s="121"/>
      <c r="C2" s="17"/>
      <c r="E2" s="17" t="s">
        <v>211</v>
      </c>
    </row>
    <row r="3" spans="1:5" x14ac:dyDescent="0.2">
      <c r="A3" s="16"/>
      <c r="B3" s="121"/>
      <c r="C3" s="17"/>
      <c r="E3" s="17" t="s">
        <v>67</v>
      </c>
    </row>
    <row r="4" spans="1:5" s="100" customFormat="1" ht="16.899999999999999" customHeight="1" x14ac:dyDescent="0.2">
      <c r="A4" s="16"/>
      <c r="B4" s="16"/>
      <c r="C4" s="16"/>
      <c r="E4" s="17" t="s">
        <v>255</v>
      </c>
    </row>
    <row r="5" spans="1:5" ht="13.15" customHeight="1" x14ac:dyDescent="0.2">
      <c r="A5" s="16"/>
      <c r="B5" s="17"/>
      <c r="C5" s="17"/>
      <c r="D5" s="17"/>
    </row>
    <row r="6" spans="1:5" ht="33.6" customHeight="1" x14ac:dyDescent="0.25">
      <c r="A6" s="306" t="s">
        <v>392</v>
      </c>
      <c r="B6" s="306"/>
      <c r="C6" s="306"/>
      <c r="D6" s="306"/>
    </row>
    <row r="7" spans="1:5" ht="16.899999999999999" customHeight="1" x14ac:dyDescent="0.2">
      <c r="A7" s="16"/>
      <c r="B7" s="121"/>
      <c r="C7" s="121"/>
      <c r="D7" s="121" t="s">
        <v>45</v>
      </c>
    </row>
    <row r="8" spans="1:5" s="6" customFormat="1" ht="28.5" customHeight="1" x14ac:dyDescent="0.2">
      <c r="A8" s="91" t="s">
        <v>63</v>
      </c>
      <c r="B8" s="91" t="s">
        <v>89</v>
      </c>
      <c r="C8" s="91" t="s">
        <v>8</v>
      </c>
      <c r="D8" s="258" t="s">
        <v>393</v>
      </c>
      <c r="E8" s="258" t="s">
        <v>394</v>
      </c>
    </row>
    <row r="9" spans="1:5" ht="22.9" customHeight="1" x14ac:dyDescent="0.2">
      <c r="A9" s="70" t="str">
        <f>'10'!A16</f>
        <v>ОБЩЕГОСУДАРСТВЕННЫЕ ВОПРОСЫ</v>
      </c>
      <c r="B9" s="123" t="s">
        <v>10</v>
      </c>
      <c r="C9" s="123"/>
      <c r="D9" s="203">
        <f>'для расчета'!H78</f>
        <v>18028.017999999996</v>
      </c>
      <c r="E9" s="203">
        <f>'для расчета'!I78</f>
        <v>17658.017999999993</v>
      </c>
    </row>
    <row r="10" spans="1:5" ht="47.25" customHeight="1" x14ac:dyDescent="0.2">
      <c r="A10" s="124" t="str">
        <f>'10'!A17</f>
        <v>Функционирование высшего должностного лица субъекта Российской Федерации и органа местного самоуправления</v>
      </c>
      <c r="B10" s="123" t="s">
        <v>10</v>
      </c>
      <c r="C10" s="123" t="str">
        <f>'10'!D17</f>
        <v>02</v>
      </c>
      <c r="D10" s="203">
        <f>'для расчета'!H79</f>
        <v>1527.8969999999999</v>
      </c>
      <c r="E10" s="203">
        <f>'для расчета'!I79</f>
        <v>1527.8969999999999</v>
      </c>
    </row>
    <row r="11" spans="1:5" ht="59.25" customHeight="1" x14ac:dyDescent="0.2">
      <c r="A11" s="35" t="str">
        <f>'для расчета'!A91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1" s="140" t="s">
        <v>10</v>
      </c>
      <c r="C11" s="140" t="s">
        <v>31</v>
      </c>
      <c r="D11" s="203">
        <f>'для расчета'!H91</f>
        <v>180</v>
      </c>
      <c r="E11" s="203">
        <f>'для расчета'!I91</f>
        <v>0</v>
      </c>
    </row>
    <row r="12" spans="1:5" ht="59.25" customHeight="1" x14ac:dyDescent="0.2">
      <c r="A12" s="125" t="s">
        <v>132</v>
      </c>
      <c r="B12" s="123" t="s">
        <v>10</v>
      </c>
      <c r="C12" s="123" t="s">
        <v>24</v>
      </c>
      <c r="D12" s="203">
        <f>'для расчета'!H103</f>
        <v>16220.120999999996</v>
      </c>
      <c r="E12" s="203">
        <f>'для расчета'!I103</f>
        <v>16030.120999999994</v>
      </c>
    </row>
    <row r="13" spans="1:5" ht="25.5" customHeight="1" x14ac:dyDescent="0.2">
      <c r="A13" s="125" t="s">
        <v>32</v>
      </c>
      <c r="B13" s="123" t="s">
        <v>10</v>
      </c>
      <c r="C13" s="143">
        <v>11</v>
      </c>
      <c r="D13" s="203">
        <f>'для расчета'!H122</f>
        <v>100</v>
      </c>
      <c r="E13" s="203">
        <f>'для расчета'!I122</f>
        <v>100</v>
      </c>
    </row>
    <row r="14" spans="1:5" ht="28.5" customHeight="1" x14ac:dyDescent="0.2">
      <c r="A14" s="142" t="s">
        <v>99</v>
      </c>
      <c r="B14" s="140" t="s">
        <v>25</v>
      </c>
      <c r="C14" s="140"/>
      <c r="D14" s="203">
        <f>'для расчета'!H133</f>
        <v>422.3236</v>
      </c>
      <c r="E14" s="203">
        <f>'для расчета'!I133</f>
        <v>432.22360000000003</v>
      </c>
    </row>
    <row r="15" spans="1:5" ht="28.5" customHeight="1" x14ac:dyDescent="0.2">
      <c r="A15" s="125" t="s">
        <v>122</v>
      </c>
      <c r="B15" s="123" t="s">
        <v>25</v>
      </c>
      <c r="C15" s="123" t="s">
        <v>31</v>
      </c>
      <c r="D15" s="203">
        <f>'для расчета'!H134</f>
        <v>422.3236</v>
      </c>
      <c r="E15" s="203">
        <f>'для расчета'!I134</f>
        <v>432.22360000000003</v>
      </c>
    </row>
    <row r="16" spans="1:5" ht="28.5" customHeight="1" x14ac:dyDescent="0.2">
      <c r="A16" s="70" t="s">
        <v>64</v>
      </c>
      <c r="B16" s="123" t="s">
        <v>30</v>
      </c>
      <c r="C16" s="123"/>
      <c r="D16" s="203">
        <f>'для расчета'!H173</f>
        <v>1050</v>
      </c>
      <c r="E16" s="203">
        <f>'для расчета'!I173</f>
        <v>850</v>
      </c>
    </row>
    <row r="17" spans="1:6" ht="28.5" customHeight="1" x14ac:dyDescent="0.2">
      <c r="A17" s="70" t="s">
        <v>59</v>
      </c>
      <c r="B17" s="123" t="s">
        <v>30</v>
      </c>
      <c r="C17" s="123" t="s">
        <v>10</v>
      </c>
      <c r="D17" s="203">
        <f>'для расчета'!H174</f>
        <v>0</v>
      </c>
      <c r="E17" s="203">
        <f>'для расчета'!I174</f>
        <v>0</v>
      </c>
    </row>
    <row r="18" spans="1:6" ht="28.5" customHeight="1" x14ac:dyDescent="0.2">
      <c r="A18" s="70" t="s">
        <v>2</v>
      </c>
      <c r="B18" s="123" t="s">
        <v>30</v>
      </c>
      <c r="C18" s="123" t="s">
        <v>25</v>
      </c>
      <c r="D18" s="203">
        <f>'для расчета'!H193</f>
        <v>522.70000000000005</v>
      </c>
      <c r="E18" s="203">
        <f>'для расчета'!I193</f>
        <v>522.70000000000005</v>
      </c>
    </row>
    <row r="19" spans="1:6" ht="28.5" customHeight="1" x14ac:dyDescent="0.2">
      <c r="A19" s="70" t="s">
        <v>101</v>
      </c>
      <c r="B19" s="123" t="s">
        <v>30</v>
      </c>
      <c r="C19" s="123" t="s">
        <v>31</v>
      </c>
      <c r="D19" s="203">
        <f>'для расчета'!H234</f>
        <v>527.29999999999995</v>
      </c>
      <c r="E19" s="203">
        <f>'для расчета'!I234</f>
        <v>327.3</v>
      </c>
    </row>
    <row r="20" spans="1:6" ht="23.25" customHeight="1" x14ac:dyDescent="0.2">
      <c r="A20" s="70" t="str">
        <f>'для расчета'!A275</f>
        <v>СОЦИАЛЬНАЯ ПОЛИТИКА</v>
      </c>
      <c r="B20" s="123" t="str">
        <f>'для расчета'!C275</f>
        <v>10</v>
      </c>
      <c r="C20" s="123"/>
      <c r="D20" s="203">
        <f>'для расчета'!H275</f>
        <v>147.5</v>
      </c>
      <c r="E20" s="203">
        <f>'для расчета'!I275</f>
        <v>147.5</v>
      </c>
    </row>
    <row r="21" spans="1:6" ht="24.75" customHeight="1" x14ac:dyDescent="0.2">
      <c r="A21" s="70" t="str">
        <f>'для расчета'!A276</f>
        <v>Пенсионное обеспечение</v>
      </c>
      <c r="B21" s="123" t="str">
        <f>'для расчета'!C276</f>
        <v>10</v>
      </c>
      <c r="C21" s="123" t="str">
        <f>'для расчета'!D276</f>
        <v>01</v>
      </c>
      <c r="D21" s="203">
        <f>'для расчета'!H276</f>
        <v>147.5</v>
      </c>
      <c r="E21" s="203">
        <f>'для расчета'!I276</f>
        <v>147.5</v>
      </c>
    </row>
    <row r="22" spans="1:6" ht="66.75" hidden="1" customHeight="1" x14ac:dyDescent="0.2">
      <c r="A22" s="35" t="str">
        <f>'для расчета'!A270</f>
        <v>МЕЖБЮДЖЕТНЫЕ ТРАНСФЕРТЫ ОБЩЕГО ХАРАКТЕРА БЮДЖЕТАМ СУБЪЕКТОВ РОССИЙСКОЙ ФЕДЕРАЦИИ И МУНИЦИПАЛЬНЫХ ОБРАЗОВАНИЙ</v>
      </c>
      <c r="B22" s="143" t="str">
        <f>'для расчета'!C270</f>
        <v>14</v>
      </c>
      <c r="C22" s="143"/>
      <c r="D22" s="203">
        <f>'для расчета'!H270</f>
        <v>0</v>
      </c>
      <c r="E22" s="203">
        <f>'для расчета'!I270</f>
        <v>0</v>
      </c>
    </row>
    <row r="23" spans="1:6" ht="40.5" hidden="1" customHeight="1" x14ac:dyDescent="0.2">
      <c r="A23" s="35" t="str">
        <f>'для расчета'!A271</f>
        <v xml:space="preserve">ПРОЧИЕ МЕЖБЮДЖЕТНЫЕ ТРАНСФЕРТЫ ОБЩЕГО ХАРАКТЕРА </v>
      </c>
      <c r="B23" s="143" t="str">
        <f>'для расчета'!C271</f>
        <v>14</v>
      </c>
      <c r="C23" s="143" t="str">
        <f>'для расчета'!D271</f>
        <v>03</v>
      </c>
      <c r="D23" s="203">
        <f>'для расчета'!H271</f>
        <v>0</v>
      </c>
      <c r="E23" s="203">
        <f>'для расчета'!I271</f>
        <v>0</v>
      </c>
    </row>
    <row r="24" spans="1:6" ht="28.5" customHeight="1" x14ac:dyDescent="0.2">
      <c r="A24" s="70" t="s">
        <v>65</v>
      </c>
      <c r="B24" s="123" t="s">
        <v>26</v>
      </c>
      <c r="C24" s="123"/>
      <c r="D24" s="203">
        <f>'для расчета'!H284</f>
        <v>3772.4148</v>
      </c>
      <c r="E24" s="203">
        <f>'для расчета'!I284</f>
        <v>3772.4148</v>
      </c>
    </row>
    <row r="25" spans="1:6" ht="28.5" customHeight="1" x14ac:dyDescent="0.2">
      <c r="A25" s="125" t="s">
        <v>27</v>
      </c>
      <c r="B25" s="123" t="s">
        <v>26</v>
      </c>
      <c r="C25" s="123" t="s">
        <v>10</v>
      </c>
      <c r="D25" s="203">
        <f>'для расчета'!H285</f>
        <v>3772.4148</v>
      </c>
      <c r="E25" s="203">
        <f>'для расчета'!I285</f>
        <v>3772.4148</v>
      </c>
    </row>
    <row r="26" spans="1:6" ht="25.15" customHeight="1" x14ac:dyDescent="0.2">
      <c r="A26" s="141" t="str">
        <f>'для расчета'!A330</f>
        <v>ФИЗИЧЕСКАЯ КУЛЬТУРА И СПОРТ</v>
      </c>
      <c r="B26" s="140" t="s">
        <v>93</v>
      </c>
      <c r="C26" s="140"/>
      <c r="D26" s="203">
        <f>D27</f>
        <v>2477.7060000000001</v>
      </c>
      <c r="E26" s="203">
        <f>E27</f>
        <v>2477.7060000000001</v>
      </c>
    </row>
    <row r="27" spans="1:6" ht="28.15" customHeight="1" x14ac:dyDescent="0.2">
      <c r="A27" s="35" t="str">
        <f>'для расчета'!A331</f>
        <v>Массовый спорт</v>
      </c>
      <c r="B27" s="140" t="s">
        <v>93</v>
      </c>
      <c r="C27" s="140" t="s">
        <v>25</v>
      </c>
      <c r="D27" s="203">
        <f>'для расчета'!H331</f>
        <v>2477.7060000000001</v>
      </c>
      <c r="E27" s="203">
        <f>'для расчета'!I331</f>
        <v>2477.7060000000001</v>
      </c>
    </row>
    <row r="28" spans="1:6" ht="25.5" customHeight="1" x14ac:dyDescent="0.25">
      <c r="A28" s="205" t="s">
        <v>66</v>
      </c>
      <c r="B28" s="211"/>
      <c r="C28" s="211"/>
      <c r="D28" s="187">
        <f>D9+D14+D16+D20+D22+D24+D26</f>
        <v>25897.962399999997</v>
      </c>
      <c r="E28" s="187">
        <f>E9+E14+E16+E20+E22+E24+E26</f>
        <v>25337.862399999991</v>
      </c>
      <c r="F28" s="92"/>
    </row>
    <row r="29" spans="1:6" x14ac:dyDescent="0.2">
      <c r="A29" s="92"/>
      <c r="B29" s="93"/>
      <c r="C29" s="92"/>
      <c r="D29" s="204"/>
    </row>
    <row r="30" spans="1:6" x14ac:dyDescent="0.2">
      <c r="B30" s="174"/>
      <c r="C30" s="133"/>
      <c r="D30" s="175"/>
    </row>
    <row r="31" spans="1:6" x14ac:dyDescent="0.2">
      <c r="B31" s="174"/>
      <c r="C31" s="175"/>
      <c r="D31" s="175"/>
    </row>
    <row r="32" spans="1:6" x14ac:dyDescent="0.2">
      <c r="B32" s="174"/>
      <c r="C32" s="175"/>
      <c r="D32" s="175"/>
    </row>
    <row r="33" spans="2:4" x14ac:dyDescent="0.2">
      <c r="B33" s="174"/>
      <c r="C33" s="175"/>
      <c r="D33" s="133"/>
    </row>
    <row r="34" spans="2:4" x14ac:dyDescent="0.2">
      <c r="B34" s="174"/>
      <c r="C34" s="175"/>
      <c r="D34" s="133"/>
    </row>
    <row r="35" spans="2:4" x14ac:dyDescent="0.2">
      <c r="B35" s="174"/>
      <c r="C35" s="133"/>
      <c r="D35" s="133"/>
    </row>
  </sheetData>
  <mergeCells count="1">
    <mergeCell ref="A6:D6"/>
  </mergeCells>
  <phoneticPr fontId="0" type="noConversion"/>
  <pageMargins left="1.181102362204724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88"/>
  <sheetViews>
    <sheetView workbookViewId="0">
      <selection activeCell="E16" sqref="E16"/>
    </sheetView>
  </sheetViews>
  <sheetFormatPr defaultRowHeight="14.25" x14ac:dyDescent="0.2"/>
  <cols>
    <col min="1" max="1" width="53.42578125" style="16" customWidth="1"/>
    <col min="2" max="2" width="6" style="23" hidden="1" customWidth="1"/>
    <col min="3" max="4" width="4.140625" style="16" customWidth="1"/>
    <col min="5" max="5" width="9.7109375" style="16" customWidth="1"/>
    <col min="6" max="6" width="5.28515625" style="16" customWidth="1"/>
    <col min="7" max="7" width="9.42578125" style="16" customWidth="1"/>
    <col min="8" max="8" width="11" style="16" customWidth="1"/>
    <col min="9" max="11" width="7.28515625" style="16" customWidth="1"/>
    <col min="12" max="12" width="11.140625" style="16" customWidth="1"/>
    <col min="13" max="13" width="11" style="16" customWidth="1"/>
    <col min="14" max="15" width="9" style="16" customWidth="1"/>
    <col min="16" max="16384" width="9.140625" style="16"/>
  </cols>
  <sheetData>
    <row r="1" spans="1:44" ht="15" x14ac:dyDescent="0.25">
      <c r="A1" s="106"/>
      <c r="B1" s="106"/>
      <c r="C1" s="106"/>
      <c r="D1" s="106"/>
      <c r="E1" s="106"/>
      <c r="F1" s="106"/>
      <c r="H1" s="36" t="s">
        <v>395</v>
      </c>
    </row>
    <row r="2" spans="1:44" x14ac:dyDescent="0.2">
      <c r="A2" s="106"/>
      <c r="B2" s="106"/>
      <c r="C2" s="106"/>
      <c r="D2" s="106"/>
      <c r="E2" s="106"/>
      <c r="F2" s="106"/>
      <c r="H2" s="17" t="s">
        <v>211</v>
      </c>
    </row>
    <row r="3" spans="1:44" x14ac:dyDescent="0.2">
      <c r="H3" s="17" t="s">
        <v>67</v>
      </c>
    </row>
    <row r="4" spans="1:44" s="20" customFormat="1" ht="15" x14ac:dyDescent="0.25">
      <c r="A4" s="19"/>
      <c r="B4" s="12"/>
      <c r="C4" s="12"/>
      <c r="D4" s="10"/>
      <c r="E4" s="10"/>
      <c r="F4" s="10"/>
      <c r="H4" s="17" t="s">
        <v>255</v>
      </c>
      <c r="I4" s="12"/>
      <c r="J4" s="12"/>
      <c r="K4" s="10"/>
      <c r="L4" s="10"/>
      <c r="M4" s="10"/>
      <c r="N4" s="10"/>
      <c r="O4" s="11"/>
      <c r="P4" s="11"/>
      <c r="Q4" s="11"/>
      <c r="R4" s="10"/>
      <c r="S4" s="10"/>
      <c r="T4" s="10"/>
      <c r="U4" s="10"/>
      <c r="W4" s="11"/>
      <c r="X4" s="11"/>
      <c r="Y4" s="11"/>
      <c r="Z4" s="11"/>
      <c r="AA4" s="11"/>
      <c r="AB4" s="11"/>
      <c r="AC4" s="11"/>
      <c r="AD4" s="12"/>
      <c r="AE4" s="12"/>
      <c r="AF4" s="12"/>
      <c r="AG4" s="11"/>
      <c r="AH4" s="11"/>
      <c r="AI4" s="11"/>
      <c r="AJ4" s="10"/>
      <c r="AM4" s="10"/>
      <c r="AN4" s="21"/>
      <c r="AO4" s="21"/>
      <c r="AP4" s="21"/>
      <c r="AQ4" s="22"/>
      <c r="AR4" s="21"/>
    </row>
    <row r="5" spans="1:44" s="24" customFormat="1" x14ac:dyDescent="0.2">
      <c r="B5" s="103"/>
      <c r="C5" s="104"/>
      <c r="D5" s="25"/>
      <c r="E5" s="25"/>
      <c r="F5" s="25"/>
      <c r="G5" s="25"/>
      <c r="P5" s="105"/>
    </row>
    <row r="6" spans="1:44" s="24" customFormat="1" ht="36.6" customHeight="1" x14ac:dyDescent="0.25">
      <c r="A6" s="310" t="s">
        <v>398</v>
      </c>
      <c r="B6" s="310"/>
      <c r="C6" s="310"/>
      <c r="D6" s="310"/>
      <c r="E6" s="310"/>
      <c r="F6" s="310"/>
      <c r="G6" s="310"/>
      <c r="P6" s="105"/>
    </row>
    <row r="7" spans="1:44" s="24" customFormat="1" ht="14.25" customHeight="1" thickBot="1" x14ac:dyDescent="0.25">
      <c r="G7" s="17"/>
      <c r="P7" s="105"/>
    </row>
    <row r="8" spans="1:44" ht="15" thickBot="1" x14ac:dyDescent="0.25">
      <c r="A8" s="107" t="s">
        <v>9</v>
      </c>
      <c r="B8" s="108" t="s">
        <v>58</v>
      </c>
      <c r="C8" s="108" t="s">
        <v>3</v>
      </c>
      <c r="D8" s="108" t="s">
        <v>8</v>
      </c>
      <c r="E8" s="108" t="s">
        <v>46</v>
      </c>
      <c r="F8" s="108" t="s">
        <v>47</v>
      </c>
      <c r="G8" s="281" t="s">
        <v>396</v>
      </c>
      <c r="H8" s="282" t="s">
        <v>397</v>
      </c>
      <c r="I8" s="18"/>
      <c r="J8" s="18"/>
      <c r="K8" s="18"/>
      <c r="M8" s="18"/>
      <c r="N8" s="18"/>
      <c r="O8" s="18"/>
    </row>
    <row r="9" spans="1:44" ht="24.75" customHeight="1" x14ac:dyDescent="0.2">
      <c r="A9" s="35" t="str">
        <f>'10'!A14</f>
        <v>ВСЕГО РАСХОДОВ</v>
      </c>
      <c r="B9" s="35"/>
      <c r="C9" s="35"/>
      <c r="D9" s="35"/>
      <c r="E9" s="35"/>
      <c r="F9" s="35"/>
      <c r="G9" s="120">
        <f>'для расчета'!H76</f>
        <v>25897.962399999997</v>
      </c>
      <c r="H9" s="120">
        <f>'для расчета'!I76</f>
        <v>25337.862399999995</v>
      </c>
      <c r="I9" s="18"/>
      <c r="J9" s="18"/>
      <c r="K9" s="18"/>
      <c r="M9" s="18"/>
      <c r="N9" s="18"/>
      <c r="O9" s="18"/>
    </row>
    <row r="10" spans="1:44" ht="34.15" customHeight="1" x14ac:dyDescent="0.2">
      <c r="A10" s="35" t="str">
        <f>'10'!A15</f>
        <v>АДМИНИСТРАЦИЯ ХОМУТОВСКОГО  МУНИЦИПАЛЬНОГО ОБРАЗОВАНИЯ</v>
      </c>
      <c r="B10" s="35">
        <f>'10'!B15</f>
        <v>734</v>
      </c>
      <c r="C10" s="35"/>
      <c r="D10" s="35"/>
      <c r="E10" s="35"/>
      <c r="F10" s="35"/>
      <c r="G10" s="120">
        <f>'для расчета'!H77</f>
        <v>19647.841599999996</v>
      </c>
      <c r="H10" s="120">
        <f>'для расчета'!I77</f>
        <v>19087.741599999994</v>
      </c>
      <c r="I10" s="18"/>
      <c r="J10" s="18"/>
      <c r="K10" s="18"/>
      <c r="M10" s="18"/>
      <c r="N10" s="18"/>
      <c r="O10" s="18"/>
    </row>
    <row r="11" spans="1:44" ht="21.75" customHeight="1" x14ac:dyDescent="0.2">
      <c r="A11" s="35" t="str">
        <f>'10'!A16</f>
        <v>ОБЩЕГОСУДАРСТВЕННЫЕ ВОПРОСЫ</v>
      </c>
      <c r="B11" s="35">
        <f>'10'!B16</f>
        <v>734</v>
      </c>
      <c r="C11" s="35" t="str">
        <f>'10'!C16</f>
        <v>01</v>
      </c>
      <c r="D11" s="35"/>
      <c r="E11" s="35"/>
      <c r="F11" s="35"/>
      <c r="G11" s="120">
        <f>'для расчета'!H78</f>
        <v>18028.017999999996</v>
      </c>
      <c r="H11" s="120">
        <f>'для расчета'!I78</f>
        <v>17658.017999999993</v>
      </c>
      <c r="I11" s="18"/>
      <c r="J11" s="18"/>
      <c r="K11" s="18"/>
      <c r="M11" s="18"/>
      <c r="N11" s="18"/>
      <c r="O11" s="18"/>
    </row>
    <row r="12" spans="1:44" ht="45.75" customHeight="1" x14ac:dyDescent="0.2">
      <c r="A12" s="35" t="str">
        <f>'10'!A17</f>
        <v>Функционирование высшего должностного лица субъекта Российской Федерации и органа местного самоуправления</v>
      </c>
      <c r="B12" s="35">
        <f>'10'!B17</f>
        <v>734</v>
      </c>
      <c r="C12" s="35" t="str">
        <f>'10'!C17</f>
        <v>01</v>
      </c>
      <c r="D12" s="35" t="str">
        <f>'10'!D17</f>
        <v>02</v>
      </c>
      <c r="E12" s="35"/>
      <c r="F12" s="35"/>
      <c r="G12" s="120">
        <f>'10'!H17</f>
        <v>1527.8969999999999</v>
      </c>
      <c r="H12" s="120">
        <f>'10'!I17</f>
        <v>1527.8969999999999</v>
      </c>
      <c r="I12" s="18"/>
      <c r="J12" s="18"/>
      <c r="K12" s="18"/>
      <c r="M12" s="18"/>
      <c r="N12" s="18"/>
      <c r="O12" s="18"/>
    </row>
    <row r="13" spans="1:44" ht="59.25" customHeight="1" x14ac:dyDescent="0.2">
      <c r="A13" s="35" t="str">
        <f>'10'!A18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3" s="35">
        <f>'10'!B18</f>
        <v>734</v>
      </c>
      <c r="C13" s="35" t="str">
        <f>'10'!C18</f>
        <v>01</v>
      </c>
      <c r="D13" s="35" t="str">
        <f>'10'!D18</f>
        <v>02</v>
      </c>
      <c r="E13" s="35" t="str">
        <f>'10'!E18</f>
        <v>0020000</v>
      </c>
      <c r="F13" s="35"/>
      <c r="G13" s="120">
        <f>'10'!H18</f>
        <v>1527.8969999999999</v>
      </c>
      <c r="H13" s="120">
        <f>'10'!I18</f>
        <v>1527.8969999999999</v>
      </c>
      <c r="I13" s="18"/>
      <c r="J13" s="18"/>
      <c r="K13" s="18"/>
      <c r="M13" s="18"/>
      <c r="N13" s="18"/>
      <c r="O13" s="18"/>
    </row>
    <row r="14" spans="1:44" ht="35.25" customHeight="1" x14ac:dyDescent="0.2">
      <c r="A14" s="35" t="str">
        <f>'10'!A19</f>
        <v>Высшее должностное лицо субъекта Российской Федерации</v>
      </c>
      <c r="B14" s="35">
        <f>'10'!B19</f>
        <v>734</v>
      </c>
      <c r="C14" s="35" t="str">
        <f>'10'!C19</f>
        <v>01</v>
      </c>
      <c r="D14" s="35" t="str">
        <f>'10'!D19</f>
        <v>02</v>
      </c>
      <c r="E14" s="35" t="str">
        <f>'10'!E19</f>
        <v>0020300</v>
      </c>
      <c r="F14" s="35" t="str">
        <f>'10'!F19</f>
        <v>500</v>
      </c>
      <c r="G14" s="120">
        <f>'10'!H19</f>
        <v>1527.8969999999999</v>
      </c>
      <c r="H14" s="120">
        <f>'10'!I19</f>
        <v>1527.8969999999999</v>
      </c>
      <c r="I14" s="18"/>
      <c r="J14" s="18"/>
      <c r="K14" s="18"/>
      <c r="M14" s="18"/>
      <c r="N14" s="18"/>
      <c r="O14" s="18"/>
    </row>
    <row r="15" spans="1:44" ht="63" customHeight="1" x14ac:dyDescent="0.2">
      <c r="A15" s="35" t="str">
        <f>'для расчета'!A91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5" s="35">
        <f>'10'!B32</f>
        <v>734</v>
      </c>
      <c r="C15" s="148" t="str">
        <f>'для расчета'!C91</f>
        <v>01</v>
      </c>
      <c r="D15" s="148" t="str">
        <f>'для расчета'!D91</f>
        <v>03</v>
      </c>
      <c r="E15" s="35"/>
      <c r="F15" s="35"/>
      <c r="G15" s="120">
        <f>'для расчета'!H91</f>
        <v>180</v>
      </c>
      <c r="H15" s="120">
        <f>'для расчета'!I91</f>
        <v>0</v>
      </c>
    </row>
    <row r="16" spans="1:44" ht="58.5" customHeight="1" x14ac:dyDescent="0.2">
      <c r="A16" s="35" t="str">
        <f>'для расчета'!A92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6" s="35">
        <f>'10'!B33</f>
        <v>734</v>
      </c>
      <c r="C16" s="148" t="str">
        <f>'для расчета'!C92</f>
        <v>01</v>
      </c>
      <c r="D16" s="148" t="str">
        <f>'для расчета'!D92</f>
        <v>03</v>
      </c>
      <c r="E16" s="148" t="str">
        <f>'для расчета'!E92</f>
        <v>0020000</v>
      </c>
      <c r="F16" s="35"/>
      <c r="G16" s="120">
        <f>'для расчета'!H92</f>
        <v>180</v>
      </c>
      <c r="H16" s="120">
        <f>'для расчета'!I92</f>
        <v>0</v>
      </c>
    </row>
    <row r="17" spans="1:8" ht="32.25" hidden="1" customHeight="1" x14ac:dyDescent="0.2">
      <c r="A17" s="35" t="str">
        <f>'для расчета'!A93</f>
        <v>Депутаты представительного органа муниципального образования</v>
      </c>
      <c r="B17" s="35">
        <f>'10'!B34</f>
        <v>734</v>
      </c>
      <c r="C17" s="148" t="str">
        <f>'для расчета'!C93</f>
        <v>01</v>
      </c>
      <c r="D17" s="148" t="str">
        <f>'для расчета'!D93</f>
        <v>03</v>
      </c>
      <c r="E17" s="148" t="str">
        <f>'для расчета'!E93</f>
        <v>0021200</v>
      </c>
      <c r="F17" s="148" t="str">
        <f>'для расчета'!F93</f>
        <v>000</v>
      </c>
      <c r="G17" s="120">
        <f>'10'!H34</f>
        <v>180</v>
      </c>
      <c r="H17" s="120">
        <f>'10'!I34</f>
        <v>0</v>
      </c>
    </row>
    <row r="18" spans="1:8" ht="21" hidden="1" customHeight="1" x14ac:dyDescent="0.2">
      <c r="A18" s="35" t="str">
        <f>'для расчета'!A94</f>
        <v>Выполнение функций органами местного самоуправления</v>
      </c>
      <c r="B18" s="35"/>
      <c r="C18" s="148" t="str">
        <f>'для расчета'!C94</f>
        <v>01</v>
      </c>
      <c r="D18" s="148" t="str">
        <f>'для расчета'!D94</f>
        <v>03</v>
      </c>
      <c r="E18" s="148" t="str">
        <f>'для расчета'!E94</f>
        <v>0021200</v>
      </c>
      <c r="F18" s="148" t="str">
        <f>'для расчета'!F94</f>
        <v>500</v>
      </c>
      <c r="G18" s="120">
        <f>'для расчета'!H94</f>
        <v>180</v>
      </c>
      <c r="H18" s="120">
        <f>'для расчета'!I94</f>
        <v>0</v>
      </c>
    </row>
    <row r="19" spans="1:8" ht="62.25" customHeight="1" x14ac:dyDescent="0.2">
      <c r="A19" s="149" t="str">
        <f>'10'!A36</f>
        <v>Функционирование Правительства Российской Федерации, высших исполнительных органов государственной  власти субъектов РФ, местных администраций</v>
      </c>
      <c r="B19" s="35">
        <f>'10'!B24</f>
        <v>734</v>
      </c>
      <c r="C19" s="35" t="str">
        <f>'10'!C24</f>
        <v>01</v>
      </c>
      <c r="D19" s="148" t="s">
        <v>24</v>
      </c>
      <c r="E19" s="148"/>
      <c r="F19" s="35"/>
      <c r="G19" s="120">
        <f>G20</f>
        <v>16220.120999999996</v>
      </c>
      <c r="H19" s="120">
        <f>H20</f>
        <v>16030.120999999997</v>
      </c>
    </row>
    <row r="20" spans="1:8" ht="62.25" customHeight="1" x14ac:dyDescent="0.2">
      <c r="A20" s="149" t="str">
        <f>'10'!A37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35">
        <f>'10'!B25</f>
        <v>734</v>
      </c>
      <c r="C20" s="35" t="str">
        <f>'10'!C25</f>
        <v>01</v>
      </c>
      <c r="D20" s="148" t="s">
        <v>24</v>
      </c>
      <c r="E20" s="148" t="s">
        <v>119</v>
      </c>
      <c r="F20" s="35"/>
      <c r="G20" s="120">
        <f>G21</f>
        <v>16220.120999999996</v>
      </c>
      <c r="H20" s="120">
        <f>H21</f>
        <v>16030.120999999997</v>
      </c>
    </row>
    <row r="21" spans="1:8" ht="21" customHeight="1" x14ac:dyDescent="0.2">
      <c r="A21" s="149" t="str">
        <f>'10'!A38</f>
        <v>Центральный аппарат</v>
      </c>
      <c r="B21" s="35">
        <f>'10'!B26</f>
        <v>734</v>
      </c>
      <c r="C21" s="35" t="str">
        <f>'10'!C26</f>
        <v>01</v>
      </c>
      <c r="D21" s="148" t="s">
        <v>24</v>
      </c>
      <c r="E21" s="148" t="s">
        <v>119</v>
      </c>
      <c r="F21" s="35">
        <v>500</v>
      </c>
      <c r="G21" s="120">
        <f>'10'!H38</f>
        <v>16220.120999999996</v>
      </c>
      <c r="H21" s="120">
        <f>'10'!I38</f>
        <v>16030.120999999997</v>
      </c>
    </row>
    <row r="22" spans="1:8" ht="23.25" customHeight="1" x14ac:dyDescent="0.2">
      <c r="A22" s="35" t="str">
        <f>'10'!A54</f>
        <v>Резервные фонды</v>
      </c>
      <c r="B22" s="35">
        <f>'10'!B54</f>
        <v>734</v>
      </c>
      <c r="C22" s="35" t="str">
        <f>'10'!C54</f>
        <v>01</v>
      </c>
      <c r="D22" s="35" t="str">
        <f>'10'!D54</f>
        <v>11</v>
      </c>
      <c r="E22" s="35"/>
      <c r="F22" s="35"/>
      <c r="G22" s="120">
        <f>'для расчета'!H122</f>
        <v>100</v>
      </c>
      <c r="H22" s="120">
        <f>'для расчета'!I122</f>
        <v>100</v>
      </c>
    </row>
    <row r="23" spans="1:8" ht="24" customHeight="1" x14ac:dyDescent="0.2">
      <c r="A23" s="35" t="str">
        <f>'10'!A56</f>
        <v>Резервные фонды местных администраций</v>
      </c>
      <c r="B23" s="35">
        <f>'10'!B56</f>
        <v>734</v>
      </c>
      <c r="C23" s="35" t="str">
        <f>'10'!C56</f>
        <v>01</v>
      </c>
      <c r="D23" s="35" t="str">
        <f>'10'!D56</f>
        <v>11</v>
      </c>
      <c r="E23" s="148" t="str">
        <f>'для расчета'!E124</f>
        <v>0700500</v>
      </c>
      <c r="F23" s="148" t="str">
        <f>'для расчета'!F124</f>
        <v>013</v>
      </c>
      <c r="G23" s="120">
        <f>'для расчета'!H123</f>
        <v>100</v>
      </c>
      <c r="H23" s="120">
        <f>'для расчета'!I123</f>
        <v>100</v>
      </c>
    </row>
    <row r="24" spans="1:8" ht="18.75" customHeight="1" x14ac:dyDescent="0.2">
      <c r="A24" s="35" t="str">
        <f>'для расчета'!A133</f>
        <v>НАЦИОНАЛЬНАЯ ОБОРОНА</v>
      </c>
      <c r="B24" s="35" t="str">
        <f>'10'!B69</f>
        <v>734</v>
      </c>
      <c r="C24" s="148" t="str">
        <f>'для расчета'!C133</f>
        <v>02</v>
      </c>
      <c r="D24" s="148"/>
      <c r="E24" s="148"/>
      <c r="F24" s="148"/>
      <c r="G24" s="120">
        <f>'для расчета'!H133</f>
        <v>422.3236</v>
      </c>
      <c r="H24" s="120">
        <f>'для расчета'!I133</f>
        <v>432.22360000000003</v>
      </c>
    </row>
    <row r="25" spans="1:8" ht="19.149999999999999" customHeight="1" x14ac:dyDescent="0.2">
      <c r="A25" s="35" t="str">
        <f>'для расчета'!A134</f>
        <v>Мобилизационная и вневойсковая подготовка</v>
      </c>
      <c r="B25" s="35">
        <f>'10'!B70</f>
        <v>734</v>
      </c>
      <c r="C25" s="148" t="str">
        <f>'для расчета'!C134</f>
        <v>02</v>
      </c>
      <c r="D25" s="148" t="str">
        <f>'для расчета'!D134</f>
        <v>03</v>
      </c>
      <c r="E25" s="148"/>
      <c r="F25" s="148"/>
      <c r="G25" s="120">
        <f>'для расчета'!H134</f>
        <v>422.3236</v>
      </c>
      <c r="H25" s="120">
        <f>'для расчета'!I134</f>
        <v>432.22360000000003</v>
      </c>
    </row>
    <row r="26" spans="1:8" ht="45" customHeight="1" x14ac:dyDescent="0.2">
      <c r="A26" s="35" t="str">
        <f>'для расчета'!A135</f>
        <v>Осуществление первичного воинского учета на территориях, где отсутствуют военные комиссариаты</v>
      </c>
      <c r="B26" s="35"/>
      <c r="C26" s="148" t="str">
        <f>'для расчета'!C135</f>
        <v>02</v>
      </c>
      <c r="D26" s="148" t="str">
        <f>'для расчета'!D135</f>
        <v>03</v>
      </c>
      <c r="E26" s="148" t="str">
        <f>'для расчета'!E135</f>
        <v>0013600</v>
      </c>
      <c r="F26" s="167"/>
      <c r="G26" s="120">
        <f>'для расчета'!H135</f>
        <v>422.3236</v>
      </c>
      <c r="H26" s="120">
        <f>'для расчета'!I135</f>
        <v>432.22360000000003</v>
      </c>
    </row>
    <row r="27" spans="1:8" ht="18" customHeight="1" x14ac:dyDescent="0.2">
      <c r="A27" s="35" t="str">
        <f>'для расчета'!A136</f>
        <v>Выполнение функций государственными органами</v>
      </c>
      <c r="B27" s="35"/>
      <c r="C27" s="148" t="str">
        <f>'для расчета'!C136</f>
        <v>02</v>
      </c>
      <c r="D27" s="148" t="str">
        <f>'для расчета'!D136</f>
        <v>03</v>
      </c>
      <c r="E27" s="148" t="str">
        <f>'для расчета'!E136</f>
        <v>0013600</v>
      </c>
      <c r="F27" s="148" t="str">
        <f>'для расчета'!F136</f>
        <v>500</v>
      </c>
      <c r="G27" s="120">
        <f>'для расчета'!H136</f>
        <v>422.3236</v>
      </c>
      <c r="H27" s="120">
        <f>'для расчета'!I136</f>
        <v>432.22360000000003</v>
      </c>
    </row>
    <row r="28" spans="1:8" ht="24.75" hidden="1" customHeight="1" x14ac:dyDescent="0.2">
      <c r="A28" s="35" t="str">
        <f>'для расчета'!A148</f>
        <v>ДОРОЖНОЕ ХОЗЯЙСТВО (ДОРОЖНЫЕ ФОНДЫ)</v>
      </c>
      <c r="B28" s="35"/>
      <c r="C28" s="148" t="str">
        <f>'для расчета'!C148</f>
        <v>04</v>
      </c>
      <c r="D28" s="148" t="str">
        <f>'для расчета'!D148</f>
        <v>09</v>
      </c>
      <c r="E28" s="148"/>
      <c r="F28" s="148"/>
      <c r="G28" s="120">
        <f>'для расчета'!H148</f>
        <v>0</v>
      </c>
      <c r="H28" s="120">
        <f>'для расчета'!I148</f>
        <v>0</v>
      </c>
    </row>
    <row r="29" spans="1:8" ht="26.25" hidden="1" customHeight="1" x14ac:dyDescent="0.2">
      <c r="A29" s="35" t="str">
        <f>'для расчета'!A149</f>
        <v>Целевые программы муниципальных образований</v>
      </c>
      <c r="B29" s="35"/>
      <c r="C29" s="148" t="str">
        <f>'для расчета'!C149</f>
        <v>04</v>
      </c>
      <c r="D29" s="148" t="str">
        <f>'для расчета'!D149</f>
        <v>09</v>
      </c>
      <c r="E29" s="148">
        <f>'для расчета'!E149</f>
        <v>7972000</v>
      </c>
      <c r="F29" s="148"/>
      <c r="G29" s="120">
        <f>'для расчета'!H149</f>
        <v>0</v>
      </c>
      <c r="H29" s="120">
        <f>'для расчета'!I149</f>
        <v>0</v>
      </c>
    </row>
    <row r="30" spans="1:8" ht="45.75" hidden="1" customHeight="1" x14ac:dyDescent="0.2">
      <c r="A30" s="35" t="str">
        <f>'для расчета'!A150</f>
        <v>Муниципальная долгосрочная целевая программа "Развитие автомобильных дорог Хомутовского муниципального образования на 2012-2016гг."</v>
      </c>
      <c r="B30" s="35"/>
      <c r="C30" s="148" t="str">
        <f>'для расчета'!C150</f>
        <v>04</v>
      </c>
      <c r="D30" s="148" t="str">
        <f>'для расчета'!D150</f>
        <v>09</v>
      </c>
      <c r="E30" s="148">
        <f>'для расчета'!E150</f>
        <v>7972002</v>
      </c>
      <c r="F30" s="148"/>
      <c r="G30" s="120">
        <f>'для расчета'!H150</f>
        <v>0</v>
      </c>
      <c r="H30" s="120">
        <f>'для расчета'!I150</f>
        <v>0</v>
      </c>
    </row>
    <row r="31" spans="1:8" ht="18" hidden="1" customHeight="1" x14ac:dyDescent="0.2">
      <c r="A31" s="35" t="str">
        <f>'для расчета'!A151</f>
        <v>Выполнение функций органами местного самоуправления</v>
      </c>
      <c r="B31" s="35"/>
      <c r="C31" s="148" t="str">
        <f>'для расчета'!C151</f>
        <v>04</v>
      </c>
      <c r="D31" s="148" t="str">
        <f>'для расчета'!D151</f>
        <v>09</v>
      </c>
      <c r="E31" s="148">
        <f>'для расчета'!E151</f>
        <v>7972002</v>
      </c>
      <c r="F31" s="148" t="str">
        <f>'для расчета'!F151</f>
        <v>500</v>
      </c>
      <c r="G31" s="120">
        <f>'для расчета'!H151</f>
        <v>0</v>
      </c>
      <c r="H31" s="120">
        <f>'для расчета'!I151</f>
        <v>0</v>
      </c>
    </row>
    <row r="32" spans="1:8" ht="18" hidden="1" customHeight="1" x14ac:dyDescent="0.2">
      <c r="A32" s="35" t="str">
        <f>'для расчета'!A155</f>
        <v>Региональные целевые программы</v>
      </c>
      <c r="B32" s="35"/>
      <c r="C32" s="148" t="str">
        <f>'для расчета'!C155</f>
        <v>04</v>
      </c>
      <c r="D32" s="148" t="str">
        <f>'для расчета'!D155</f>
        <v>09</v>
      </c>
      <c r="E32" s="148" t="str">
        <f>'для расчета'!E155</f>
        <v>5220000</v>
      </c>
      <c r="F32" s="148" t="str">
        <f>'для расчета'!F155</f>
        <v>000</v>
      </c>
      <c r="G32" s="120">
        <f>'для расчета'!H155</f>
        <v>0</v>
      </c>
      <c r="H32" s="120">
        <f>'для расчета'!I155</f>
        <v>0</v>
      </c>
    </row>
    <row r="33" spans="1:8" ht="57.75" hidden="1" customHeight="1" x14ac:dyDescent="0.2">
      <c r="A33" s="35" t="str">
        <f>'для расчета'!A156</f>
        <v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v>
      </c>
      <c r="B33" s="35"/>
      <c r="C33" s="148" t="str">
        <f>'для расчета'!C156</f>
        <v>04</v>
      </c>
      <c r="D33" s="148" t="str">
        <f>'для расчета'!D156</f>
        <v>09</v>
      </c>
      <c r="E33" s="148" t="str">
        <f>'для расчета'!E156</f>
        <v>5224700</v>
      </c>
      <c r="F33" s="148" t="str">
        <f>'для расчета'!F156</f>
        <v>010</v>
      </c>
      <c r="G33" s="120">
        <f>'для расчета'!H156</f>
        <v>0</v>
      </c>
      <c r="H33" s="120">
        <f>'для расчета'!I156</f>
        <v>0</v>
      </c>
    </row>
    <row r="34" spans="1:8" ht="33" hidden="1" customHeight="1" x14ac:dyDescent="0.2">
      <c r="A34" s="35" t="str">
        <f>'для расчета'!A162</f>
        <v>ДРУГИЕ ВОПРОСЫ В ОБЛАСТИ НАЦИОНАЛЬНОЙ ЭКОНОМИКИ</v>
      </c>
      <c r="B34" s="35"/>
      <c r="C34" s="212" t="str">
        <f>'для расчета'!C162</f>
        <v>04</v>
      </c>
      <c r="D34" s="212" t="str">
        <f>'для расчета'!D162</f>
        <v>12</v>
      </c>
      <c r="E34" s="212"/>
      <c r="F34" s="212"/>
      <c r="G34" s="120">
        <f>'для расчета'!H162</f>
        <v>0</v>
      </c>
      <c r="H34" s="120">
        <f>'для расчета'!I162</f>
        <v>0</v>
      </c>
    </row>
    <row r="35" spans="1:8" ht="30.75" hidden="1" customHeight="1" x14ac:dyDescent="0.2">
      <c r="A35" s="35" t="str">
        <f>'для расчета'!A163</f>
        <v>Мероприятия в области строительства, архитектуры и градостроительства</v>
      </c>
      <c r="B35" s="35" t="str">
        <f>'для расчета'!B163</f>
        <v>734</v>
      </c>
      <c r="C35" s="35" t="str">
        <f>'для расчета'!C163</f>
        <v>04</v>
      </c>
      <c r="D35" s="35" t="str">
        <f>'для расчета'!D163</f>
        <v>12</v>
      </c>
      <c r="E35" s="35" t="str">
        <f>'для расчета'!E163</f>
        <v>3380000</v>
      </c>
      <c r="F35" s="212"/>
      <c r="G35" s="120">
        <f>'для расчета'!H163</f>
        <v>0</v>
      </c>
      <c r="H35" s="120">
        <f>'для расчета'!I163</f>
        <v>0</v>
      </c>
    </row>
    <row r="36" spans="1:8" ht="24" hidden="1" customHeight="1" x14ac:dyDescent="0.2">
      <c r="A36" s="35" t="str">
        <f>'для расчета'!A164</f>
        <v>Выполнение функций государственными органами</v>
      </c>
      <c r="B36" s="35" t="str">
        <f>'для расчета'!B164</f>
        <v>734</v>
      </c>
      <c r="C36" s="35" t="str">
        <f>'для расчета'!C164</f>
        <v>04</v>
      </c>
      <c r="D36" s="35" t="str">
        <f>'для расчета'!D164</f>
        <v>12</v>
      </c>
      <c r="E36" s="35" t="str">
        <f>'для расчета'!E164</f>
        <v>3380000</v>
      </c>
      <c r="F36" s="35" t="str">
        <f>'для расчета'!F164</f>
        <v>500</v>
      </c>
      <c r="G36" s="120">
        <f>'для расчета'!H164</f>
        <v>0</v>
      </c>
      <c r="H36" s="120">
        <f>'для расчета'!I164</f>
        <v>0</v>
      </c>
    </row>
    <row r="37" spans="1:8" ht="22.5" hidden="1" customHeight="1" x14ac:dyDescent="0.2">
      <c r="A37" s="35" t="str">
        <f>'для расчета'!A168</f>
        <v>Региональные целевые программы</v>
      </c>
      <c r="B37" s="35"/>
      <c r="C37" s="212" t="str">
        <f>'для расчета'!C168</f>
        <v>04</v>
      </c>
      <c r="D37" s="212" t="str">
        <f>'для расчета'!D168</f>
        <v>12</v>
      </c>
      <c r="E37" s="212" t="str">
        <f>'для расчета'!E168</f>
        <v>5220000</v>
      </c>
      <c r="F37" s="212" t="str">
        <f>'для расчета'!F168</f>
        <v>000</v>
      </c>
      <c r="G37" s="120">
        <f>'для расчета'!H168</f>
        <v>0</v>
      </c>
      <c r="H37" s="120">
        <f>'для расчета'!I168</f>
        <v>0</v>
      </c>
    </row>
    <row r="38" spans="1:8" ht="42.75" hidden="1" customHeight="1" x14ac:dyDescent="0.2">
      <c r="A38" s="35" t="str">
        <f>'для расчета'!A169</f>
        <v>Подпрограмма "Территориальное планирование муниципальных образований Иркутской области на 2011-2012 годы"</v>
      </c>
      <c r="B38" s="35"/>
      <c r="C38" s="212" t="str">
        <f>'для расчета'!C169</f>
        <v>04</v>
      </c>
      <c r="D38" s="212" t="str">
        <f>'для расчета'!D169</f>
        <v>12</v>
      </c>
      <c r="E38" s="212" t="str">
        <f>'для расчета'!E169</f>
        <v>5225701</v>
      </c>
      <c r="F38" s="212" t="str">
        <f>'для расчета'!F169</f>
        <v>010</v>
      </c>
      <c r="G38" s="120">
        <f>'для расчета'!H169</f>
        <v>0</v>
      </c>
      <c r="H38" s="120">
        <f>'для расчета'!I169</f>
        <v>0</v>
      </c>
    </row>
    <row r="39" spans="1:8" ht="20.45" customHeight="1" x14ac:dyDescent="0.2">
      <c r="A39" s="35" t="str">
        <f>'для расчета'!A173</f>
        <v>ЖИЛИЩНО-КОММУНАЛЬНОЕ ХОЗЯЙСТВО</v>
      </c>
      <c r="B39" s="35"/>
      <c r="C39" s="148" t="str">
        <f>'для расчета'!C173</f>
        <v>05</v>
      </c>
      <c r="D39" s="148"/>
      <c r="E39" s="148"/>
      <c r="F39" s="148"/>
      <c r="G39" s="120">
        <f>'для расчета'!H173</f>
        <v>1050</v>
      </c>
      <c r="H39" s="120">
        <f>'для расчета'!I173</f>
        <v>850</v>
      </c>
    </row>
    <row r="40" spans="1:8" ht="27" hidden="1" customHeight="1" x14ac:dyDescent="0.2">
      <c r="A40" s="35" t="str">
        <f>'для расчета'!A174</f>
        <v>Жилищное хозяйство</v>
      </c>
      <c r="B40" s="35"/>
      <c r="C40" s="148" t="str">
        <f>'для расчета'!C174</f>
        <v>05</v>
      </c>
      <c r="D40" s="148" t="str">
        <f>'для расчета'!D174</f>
        <v>01</v>
      </c>
      <c r="E40" s="148"/>
      <c r="F40" s="148"/>
      <c r="G40" s="120">
        <f>'для расчета'!H174</f>
        <v>0</v>
      </c>
      <c r="H40" s="120">
        <f>'для расчета'!I174</f>
        <v>0</v>
      </c>
    </row>
    <row r="41" spans="1:8" ht="20.45" hidden="1" customHeight="1" x14ac:dyDescent="0.2">
      <c r="A41" s="167" t="str">
        <f>'для расчета'!A188</f>
        <v>Целевые программы муниципальных образований</v>
      </c>
      <c r="B41" s="167" t="str">
        <f>'для расчета'!B188</f>
        <v>734</v>
      </c>
      <c r="C41" s="167" t="str">
        <f>'для расчета'!C188</f>
        <v>05</v>
      </c>
      <c r="D41" s="167" t="str">
        <f>'для расчета'!D188</f>
        <v>01</v>
      </c>
      <c r="E41" s="167" t="str">
        <f>'для расчета'!E188</f>
        <v>7972000</v>
      </c>
      <c r="F41" s="167"/>
      <c r="G41" s="120">
        <f>'для расчета'!H188</f>
        <v>0</v>
      </c>
      <c r="H41" s="120">
        <f>'для расчета'!I188</f>
        <v>0</v>
      </c>
    </row>
    <row r="42" spans="1:8" ht="53.25" hidden="1" customHeight="1" x14ac:dyDescent="0.2">
      <c r="A42" s="167" t="str">
        <f>'для расчета'!A189</f>
        <v>Муниципальная целевая программа "Переселение граждан из ветхого и аварийного жилищного фонда в Хомутовском муниципальном образовании"</v>
      </c>
      <c r="B42" s="167" t="str">
        <f>'для расчета'!B189</f>
        <v>734</v>
      </c>
      <c r="C42" s="167" t="str">
        <f>'для расчета'!C189</f>
        <v>05</v>
      </c>
      <c r="D42" s="167" t="str">
        <f>'для расчета'!D189</f>
        <v>01</v>
      </c>
      <c r="E42" s="167" t="str">
        <f>'для расчета'!E189</f>
        <v>7972001</v>
      </c>
      <c r="F42" s="167"/>
      <c r="G42" s="120">
        <f>'для расчета'!H189</f>
        <v>0</v>
      </c>
      <c r="H42" s="120">
        <f>'для расчета'!I189</f>
        <v>0</v>
      </c>
    </row>
    <row r="43" spans="1:8" ht="20.45" hidden="1" customHeight="1" x14ac:dyDescent="0.2">
      <c r="A43" s="167" t="str">
        <f>'для расчета'!A190</f>
        <v>Выполнение функций органами местного самоуправления</v>
      </c>
      <c r="B43" s="167" t="str">
        <f>'для расчета'!B190</f>
        <v>734</v>
      </c>
      <c r="C43" s="167" t="str">
        <f>'для расчета'!C190</f>
        <v>05</v>
      </c>
      <c r="D43" s="167" t="str">
        <f>'для расчета'!D190</f>
        <v>01</v>
      </c>
      <c r="E43" s="167" t="str">
        <f>'для расчета'!E190</f>
        <v>7972001</v>
      </c>
      <c r="F43" s="167" t="str">
        <f>'для расчета'!F190</f>
        <v>500</v>
      </c>
      <c r="G43" s="120">
        <f>'для расчета'!H190</f>
        <v>0</v>
      </c>
      <c r="H43" s="120">
        <f>'для расчета'!I190</f>
        <v>0</v>
      </c>
    </row>
    <row r="44" spans="1:8" ht="25.9" customHeight="1" x14ac:dyDescent="0.2">
      <c r="A44" s="35" t="str">
        <f>'для расчета'!A193</f>
        <v>Коммунальное хозяйство</v>
      </c>
      <c r="B44" s="35" t="e">
        <f>'10'!#REF!</f>
        <v>#REF!</v>
      </c>
      <c r="C44" s="148" t="str">
        <f>'для расчета'!C193</f>
        <v>05</v>
      </c>
      <c r="D44" s="148" t="str">
        <f>'для расчета'!D193</f>
        <v>02</v>
      </c>
      <c r="E44" s="148"/>
      <c r="F44" s="148"/>
      <c r="G44" s="120">
        <f>'для расчета'!H193</f>
        <v>522.70000000000005</v>
      </c>
      <c r="H44" s="120">
        <f>'для расчета'!I193</f>
        <v>522.70000000000005</v>
      </c>
    </row>
    <row r="45" spans="1:8" ht="25.9" customHeight="1" x14ac:dyDescent="0.2">
      <c r="A45" s="35" t="str">
        <f>'для расчета'!A194</f>
        <v xml:space="preserve">Поддержка коммунального хозяйства </v>
      </c>
      <c r="B45" s="35" t="e">
        <f>'10'!#REF!</f>
        <v>#REF!</v>
      </c>
      <c r="C45" s="148" t="str">
        <f>'для расчета'!C194</f>
        <v>05</v>
      </c>
      <c r="D45" s="148" t="str">
        <f>'для расчета'!D194</f>
        <v>02</v>
      </c>
      <c r="E45" s="148" t="str">
        <f>'для расчета'!E194</f>
        <v>3510000</v>
      </c>
      <c r="F45" s="148"/>
      <c r="G45" s="120">
        <f>'для расчета'!H194</f>
        <v>522.70000000000005</v>
      </c>
      <c r="H45" s="120">
        <f>'для расчета'!I194</f>
        <v>522.70000000000005</v>
      </c>
    </row>
    <row r="46" spans="1:8" ht="25.9" hidden="1" customHeight="1" x14ac:dyDescent="0.2">
      <c r="A46" s="35" t="str">
        <f>'для расчета'!A206</f>
        <v>Субсидии юридическим лицам</v>
      </c>
      <c r="B46" s="35"/>
      <c r="C46" s="148" t="str">
        <f>'для расчета'!C206</f>
        <v>05</v>
      </c>
      <c r="D46" s="148" t="str">
        <f>'для расчета'!D206</f>
        <v>02</v>
      </c>
      <c r="E46" s="148" t="str">
        <f>'для расчета'!E206</f>
        <v>3510500</v>
      </c>
      <c r="F46" s="148" t="str">
        <f>'для расчета'!F206</f>
        <v>006</v>
      </c>
      <c r="G46" s="120">
        <f>'для расчета'!H207</f>
        <v>0</v>
      </c>
      <c r="H46" s="120">
        <f>'для расчета'!I207</f>
        <v>0</v>
      </c>
    </row>
    <row r="47" spans="1:8" ht="36.75" customHeight="1" x14ac:dyDescent="0.2">
      <c r="A47" s="35" t="str">
        <f>'для расчета'!A210</f>
        <v>Выполнение функций органами местного самоуправления</v>
      </c>
      <c r="B47" s="35"/>
      <c r="C47" s="148" t="str">
        <f>'для расчета'!C210</f>
        <v>05</v>
      </c>
      <c r="D47" s="148" t="str">
        <f>'для расчета'!D210</f>
        <v>02</v>
      </c>
      <c r="E47" s="148" t="str">
        <f>'для расчета'!E210</f>
        <v>3510500</v>
      </c>
      <c r="F47" s="148" t="str">
        <f>'для расчета'!F210</f>
        <v>500</v>
      </c>
      <c r="G47" s="120">
        <f>'для расчета'!H210</f>
        <v>522.70000000000005</v>
      </c>
      <c r="H47" s="120">
        <f>'для расчета'!I210</f>
        <v>522.70000000000005</v>
      </c>
    </row>
    <row r="48" spans="1:8" ht="22.5" hidden="1" customHeight="1" x14ac:dyDescent="0.2">
      <c r="A48" s="35" t="str">
        <f>'для расчета'!A217</f>
        <v>Целевые программы муниципальных образований</v>
      </c>
      <c r="B48" s="35" t="str">
        <f>'для расчета'!B217</f>
        <v>734</v>
      </c>
      <c r="C48" s="35" t="str">
        <f>'для расчета'!C217</f>
        <v>05</v>
      </c>
      <c r="D48" s="35" t="str">
        <f>'для расчета'!D217</f>
        <v>02</v>
      </c>
      <c r="E48" s="35" t="str">
        <f>'для расчета'!E217</f>
        <v>7972000</v>
      </c>
      <c r="F48" s="35" t="str">
        <f>'для расчета'!F217</f>
        <v>000</v>
      </c>
      <c r="G48" s="35">
        <f>'для расчета'!H217</f>
        <v>0</v>
      </c>
      <c r="H48" s="35">
        <f>'для расчета'!I217</f>
        <v>0</v>
      </c>
    </row>
    <row r="49" spans="1:8" ht="60" hidden="1" customHeight="1" x14ac:dyDescent="0.2">
      <c r="A49" s="35" t="str">
        <f>'для расчета'!A218</f>
        <v>Муниципальная долгосрочная целевая программа "Модернизация объектов коммунальной инфраструктуры Хомутовского муниципального образования на 2012-2016 годы"</v>
      </c>
      <c r="B49" s="35" t="str">
        <f>'для расчета'!B218</f>
        <v>734</v>
      </c>
      <c r="C49" s="35" t="str">
        <f>'для расчета'!C218</f>
        <v>05</v>
      </c>
      <c r="D49" s="35" t="str">
        <f>'для расчета'!D218</f>
        <v>02</v>
      </c>
      <c r="E49" s="35" t="str">
        <f>'для расчета'!E218</f>
        <v>7972003</v>
      </c>
      <c r="F49" s="35" t="str">
        <f>'для расчета'!F218</f>
        <v>000</v>
      </c>
      <c r="G49" s="35">
        <f>'для расчета'!H218</f>
        <v>0</v>
      </c>
      <c r="H49" s="35">
        <f>'для расчета'!I218</f>
        <v>0</v>
      </c>
    </row>
    <row r="50" spans="1:8" ht="22.5" hidden="1" customHeight="1" x14ac:dyDescent="0.2">
      <c r="A50" s="35" t="str">
        <f>'для расчета'!A219</f>
        <v>Выполнение функций органами местного самоуправления</v>
      </c>
      <c r="B50" s="35" t="str">
        <f>'для расчета'!B219</f>
        <v>734</v>
      </c>
      <c r="C50" s="35" t="str">
        <f>'для расчета'!C219</f>
        <v>05</v>
      </c>
      <c r="D50" s="35" t="str">
        <f>'для расчета'!D219</f>
        <v>02</v>
      </c>
      <c r="E50" s="35" t="str">
        <f>'для расчета'!E219</f>
        <v>7972003</v>
      </c>
      <c r="F50" s="35" t="str">
        <f>'для расчета'!F219</f>
        <v>500</v>
      </c>
      <c r="G50" s="35">
        <f>'для расчета'!H219</f>
        <v>0</v>
      </c>
      <c r="H50" s="35">
        <f>'для расчета'!I219</f>
        <v>0</v>
      </c>
    </row>
    <row r="51" spans="1:8" ht="27" hidden="1" customHeight="1" x14ac:dyDescent="0.2">
      <c r="A51" s="35" t="str">
        <f>'для расчета'!A230</f>
        <v>Региональные целевые программы</v>
      </c>
      <c r="B51" s="35"/>
      <c r="C51" s="148" t="str">
        <f>'для расчета'!C230</f>
        <v>05</v>
      </c>
      <c r="D51" s="148" t="str">
        <f>'для расчета'!D230</f>
        <v>02</v>
      </c>
      <c r="E51" s="148" t="str">
        <f>'для расчета'!E230</f>
        <v>5220000</v>
      </c>
      <c r="F51" s="148" t="str">
        <f>'для расчета'!F230</f>
        <v>000</v>
      </c>
      <c r="G51" s="120">
        <f>'для расчета'!H230</f>
        <v>0</v>
      </c>
      <c r="H51" s="120">
        <f>'для расчета'!I230</f>
        <v>0</v>
      </c>
    </row>
    <row r="52" spans="1:8" ht="50.25" hidden="1" customHeight="1" x14ac:dyDescent="0.2">
      <c r="A52" s="35" t="str">
        <f>'для расчета'!A231</f>
        <v>Общепрограммные мероприятия долгосрочной целевой программы "Модернизация объектов коммунальной инфраструктуры Иркутской области на 2011-2012 годы"</v>
      </c>
      <c r="B52" s="35"/>
      <c r="C52" s="148" t="str">
        <f>'для расчета'!C231</f>
        <v>05</v>
      </c>
      <c r="D52" s="148" t="str">
        <f>'для расчета'!D231</f>
        <v>02</v>
      </c>
      <c r="E52" s="148" t="str">
        <f>'для расчета'!E231</f>
        <v>5222002</v>
      </c>
      <c r="F52" s="148" t="str">
        <f>'для расчета'!F231</f>
        <v>020</v>
      </c>
      <c r="G52" s="120">
        <f>'для расчета'!H231</f>
        <v>0</v>
      </c>
      <c r="H52" s="120">
        <f>'для расчета'!I231</f>
        <v>0</v>
      </c>
    </row>
    <row r="53" spans="1:8" ht="26.25" customHeight="1" x14ac:dyDescent="0.2">
      <c r="A53" s="35" t="str">
        <f>'для расчета'!A234</f>
        <v>Благоустройство</v>
      </c>
      <c r="B53" s="35" t="e">
        <f>'10'!#REF!</f>
        <v>#REF!</v>
      </c>
      <c r="C53" s="148" t="str">
        <f>'для расчета'!C234</f>
        <v>05</v>
      </c>
      <c r="D53" s="148" t="str">
        <f>'для расчета'!D234</f>
        <v>03</v>
      </c>
      <c r="E53" s="148"/>
      <c r="F53" s="148"/>
      <c r="G53" s="120">
        <f>'для расчета'!H234</f>
        <v>527.29999999999995</v>
      </c>
      <c r="H53" s="120">
        <f>'для расчета'!I234</f>
        <v>327.3</v>
      </c>
    </row>
    <row r="54" spans="1:8" ht="19.149999999999999" customHeight="1" x14ac:dyDescent="0.2">
      <c r="A54" s="35" t="str">
        <f>'для расчета'!A235</f>
        <v>Уличное освещение</v>
      </c>
      <c r="B54" s="35" t="e">
        <f>'10'!#REF!</f>
        <v>#REF!</v>
      </c>
      <c r="C54" s="148" t="str">
        <f>'для расчета'!C235</f>
        <v>05</v>
      </c>
      <c r="D54" s="148" t="str">
        <f>'для расчета'!D235</f>
        <v>03</v>
      </c>
      <c r="E54" s="148" t="str">
        <f>'для расчета'!E235</f>
        <v>6000100</v>
      </c>
      <c r="F54" s="148"/>
      <c r="G54" s="120">
        <f>'для расчета'!H235</f>
        <v>527.29999999999995</v>
      </c>
      <c r="H54" s="120">
        <f>'для расчета'!I235</f>
        <v>327.3</v>
      </c>
    </row>
    <row r="55" spans="1:8" ht="30.75" customHeight="1" x14ac:dyDescent="0.2">
      <c r="A55" s="35" t="str">
        <f>'для расчета'!A236</f>
        <v>Выполнение функций органами местного самоуправления</v>
      </c>
      <c r="B55" s="35" t="e">
        <f>'10'!#REF!</f>
        <v>#REF!</v>
      </c>
      <c r="C55" s="148" t="str">
        <f>'для расчета'!C236</f>
        <v>05</v>
      </c>
      <c r="D55" s="148" t="str">
        <f>'для расчета'!D236</f>
        <v>03</v>
      </c>
      <c r="E55" s="148" t="str">
        <f>'для расчета'!E236</f>
        <v>6000100</v>
      </c>
      <c r="F55" s="148" t="str">
        <f>'для расчета'!F236</f>
        <v>500</v>
      </c>
      <c r="G55" s="120">
        <f>'для расчета'!H236</f>
        <v>527.29999999999995</v>
      </c>
      <c r="H55" s="120">
        <f>'для расчета'!I236</f>
        <v>327.3</v>
      </c>
    </row>
    <row r="56" spans="1:8" ht="47.25" hidden="1" customHeight="1" x14ac:dyDescent="0.2">
      <c r="A56" s="35" t="str">
        <f>'для расчета'!A243</f>
        <v>Содержание  автомобильных  дорог  и  инженерных сооружений на них в границах городских  округов  и   поселений в рамках благоустройства</v>
      </c>
      <c r="B56" s="35" t="str">
        <f>'10'!B109</f>
        <v>734</v>
      </c>
      <c r="C56" s="148" t="str">
        <f>'для расчета'!C243</f>
        <v>05</v>
      </c>
      <c r="D56" s="148" t="str">
        <f>'для расчета'!D243</f>
        <v>03</v>
      </c>
      <c r="E56" s="148" t="str">
        <f>'для расчета'!E243</f>
        <v>6000200</v>
      </c>
      <c r="F56" s="148"/>
      <c r="G56" s="120">
        <f>'для расчета'!H243</f>
        <v>0</v>
      </c>
      <c r="H56" s="120">
        <f>'для расчета'!I243</f>
        <v>0</v>
      </c>
    </row>
    <row r="57" spans="1:8" ht="25.15" hidden="1" customHeight="1" x14ac:dyDescent="0.2">
      <c r="A57" s="35" t="str">
        <f>'для расчета'!A244</f>
        <v>Выполнение функций органами местного самоуправления</v>
      </c>
      <c r="B57" s="35" t="str">
        <f>'10'!B110</f>
        <v>734</v>
      </c>
      <c r="C57" s="148" t="str">
        <f>'для расчета'!C244</f>
        <v>05</v>
      </c>
      <c r="D57" s="148" t="str">
        <f>'для расчета'!D244</f>
        <v>03</v>
      </c>
      <c r="E57" s="148" t="str">
        <f>'для расчета'!E244</f>
        <v>6000200</v>
      </c>
      <c r="F57" s="148" t="str">
        <f>'для расчета'!F244</f>
        <v>500</v>
      </c>
      <c r="G57" s="120">
        <f>'для расчета'!H244</f>
        <v>0</v>
      </c>
      <c r="H57" s="120">
        <f>'для расчета'!I244</f>
        <v>0</v>
      </c>
    </row>
    <row r="58" spans="1:8" ht="31.15" hidden="1" customHeight="1" x14ac:dyDescent="0.2">
      <c r="A58" s="35" t="str">
        <f>'для расчета'!A251</f>
        <v>Прочие мероприятия по благоустройству городских округов и поселений</v>
      </c>
      <c r="B58" s="35"/>
      <c r="C58" s="212" t="str">
        <f>'для расчета'!C251</f>
        <v>05</v>
      </c>
      <c r="D58" s="212" t="str">
        <f>'для расчета'!D251</f>
        <v>03</v>
      </c>
      <c r="E58" s="212" t="str">
        <f>'для расчета'!E251</f>
        <v>6000500</v>
      </c>
      <c r="F58" s="212"/>
      <c r="G58" s="120">
        <f>'для расчета'!H251</f>
        <v>0</v>
      </c>
      <c r="H58" s="120">
        <f>'для расчета'!I251</f>
        <v>0</v>
      </c>
    </row>
    <row r="59" spans="1:8" ht="25.15" hidden="1" customHeight="1" x14ac:dyDescent="0.2">
      <c r="A59" s="35" t="str">
        <f>'для расчета'!A252</f>
        <v>Выполнение функций органами местного самоуправления</v>
      </c>
      <c r="B59" s="35"/>
      <c r="C59" s="212" t="str">
        <f>'для расчета'!C252</f>
        <v>05</v>
      </c>
      <c r="D59" s="212" t="str">
        <f>'для расчета'!D252</f>
        <v>03</v>
      </c>
      <c r="E59" s="212" t="str">
        <f>'для расчета'!E252</f>
        <v>6000500</v>
      </c>
      <c r="F59" s="212" t="str">
        <f>'для расчета'!F252</f>
        <v>500</v>
      </c>
      <c r="G59" s="120">
        <f>'для расчета'!H252</f>
        <v>0</v>
      </c>
      <c r="H59" s="120">
        <f>'для расчета'!I252</f>
        <v>0</v>
      </c>
    </row>
    <row r="60" spans="1:8" ht="25.15" hidden="1" customHeight="1" x14ac:dyDescent="0.2">
      <c r="A60" s="35" t="str">
        <f>'для расчета'!A266</f>
        <v>Резервные фонды местных администраций</v>
      </c>
      <c r="B60" s="35"/>
      <c r="C60" s="212" t="str">
        <f>'для расчета'!C266</f>
        <v>05</v>
      </c>
      <c r="D60" s="212" t="str">
        <f>'для расчета'!D266</f>
        <v>03</v>
      </c>
      <c r="E60" s="212" t="str">
        <f>'для расчета'!E266</f>
        <v>0700500</v>
      </c>
      <c r="F60" s="212" t="str">
        <f>'для расчета'!F266</f>
        <v>000</v>
      </c>
      <c r="G60" s="120">
        <f>'для расчета'!H266</f>
        <v>0</v>
      </c>
      <c r="H60" s="120">
        <f>'для расчета'!I266</f>
        <v>0</v>
      </c>
    </row>
    <row r="61" spans="1:8" ht="25.15" hidden="1" customHeight="1" x14ac:dyDescent="0.2">
      <c r="A61" s="35" t="str">
        <f>'для расчета'!A267</f>
        <v>Выполнение функций органами местного самоуправления</v>
      </c>
      <c r="B61" s="35"/>
      <c r="C61" s="212" t="str">
        <f>'для расчета'!C267</f>
        <v>05</v>
      </c>
      <c r="D61" s="212" t="str">
        <f>'для расчета'!D267</f>
        <v>03</v>
      </c>
      <c r="E61" s="212" t="str">
        <f>'для расчета'!E267</f>
        <v>0700500</v>
      </c>
      <c r="F61" s="212" t="str">
        <f>'для расчета'!F267</f>
        <v>500</v>
      </c>
      <c r="G61" s="120">
        <f>'для расчета'!H267</f>
        <v>0</v>
      </c>
      <c r="H61" s="120">
        <f>'для расчета'!I267</f>
        <v>0</v>
      </c>
    </row>
    <row r="62" spans="1:8" ht="21" customHeight="1" x14ac:dyDescent="0.2">
      <c r="A62" s="35" t="str">
        <f>'для расчета'!A275</f>
        <v>СОЦИАЛЬНАЯ ПОЛИТИКА</v>
      </c>
      <c r="B62" s="35"/>
      <c r="C62" s="167" t="str">
        <f>'для расчета'!C275</f>
        <v>10</v>
      </c>
      <c r="D62" s="167"/>
      <c r="E62" s="167"/>
      <c r="F62" s="167"/>
      <c r="G62" s="167">
        <f>'для расчета'!H275</f>
        <v>147.5</v>
      </c>
      <c r="H62" s="167">
        <f>'для расчета'!I275</f>
        <v>147.5</v>
      </c>
    </row>
    <row r="63" spans="1:8" ht="20.25" customHeight="1" x14ac:dyDescent="0.2">
      <c r="A63" s="35" t="str">
        <f>'для расчета'!A276</f>
        <v>Пенсионное обеспечение</v>
      </c>
      <c r="B63" s="35"/>
      <c r="C63" s="167" t="str">
        <f>'для расчета'!C276</f>
        <v>10</v>
      </c>
      <c r="D63" s="167" t="str">
        <f>'для расчета'!D276</f>
        <v>01</v>
      </c>
      <c r="E63" s="167"/>
      <c r="F63" s="167"/>
      <c r="G63" s="167">
        <f>'для расчета'!H276</f>
        <v>147.5</v>
      </c>
      <c r="H63" s="167">
        <f>'для расчета'!I276</f>
        <v>147.5</v>
      </c>
    </row>
    <row r="64" spans="1:8" ht="18" customHeight="1" x14ac:dyDescent="0.2">
      <c r="A64" s="35" t="str">
        <f>'для расчета'!A277</f>
        <v>Пенсии</v>
      </c>
      <c r="B64" s="35"/>
      <c r="C64" s="167" t="str">
        <f>'для расчета'!C277</f>
        <v>10</v>
      </c>
      <c r="D64" s="167" t="str">
        <f>'для расчета'!D277</f>
        <v>01</v>
      </c>
      <c r="E64" s="167">
        <f>'для расчета'!E277</f>
        <v>4900000</v>
      </c>
      <c r="F64" s="167"/>
      <c r="G64" s="167">
        <f>'для расчета'!H277</f>
        <v>147.5</v>
      </c>
      <c r="H64" s="167">
        <f>'для расчета'!I277</f>
        <v>147.5</v>
      </c>
    </row>
    <row r="65" spans="1:8" ht="45" customHeight="1" x14ac:dyDescent="0.2">
      <c r="A65" s="35" t="str">
        <f>'для расчета'!A278</f>
        <v>Доплаты к пенсиям государственных служащих субъектов Российской Федерации и муниципальных служащих</v>
      </c>
      <c r="B65" s="35"/>
      <c r="C65" s="167" t="str">
        <f>'для расчета'!C278</f>
        <v>10</v>
      </c>
      <c r="D65" s="167" t="str">
        <f>'для расчета'!D278</f>
        <v>01</v>
      </c>
      <c r="E65" s="167">
        <f>'для расчета'!E278</f>
        <v>4910100</v>
      </c>
      <c r="F65" s="167"/>
      <c r="G65" s="167">
        <f>'для расчета'!H278</f>
        <v>147.5</v>
      </c>
      <c r="H65" s="167">
        <f>'для расчета'!I278</f>
        <v>147.5</v>
      </c>
    </row>
    <row r="66" spans="1:8" ht="33.75" customHeight="1" x14ac:dyDescent="0.2">
      <c r="A66" s="35" t="str">
        <f>'для расчета'!A279</f>
        <v>Выполнение функций органами местного самоуправления</v>
      </c>
      <c r="B66" s="35"/>
      <c r="C66" s="167" t="str">
        <f>'для расчета'!C279</f>
        <v>10</v>
      </c>
      <c r="D66" s="167" t="str">
        <f>'для расчета'!D279</f>
        <v>01</v>
      </c>
      <c r="E66" s="167">
        <f>'для расчета'!E279</f>
        <v>4910100</v>
      </c>
      <c r="F66" s="167" t="str">
        <f>'для расчета'!F279</f>
        <v>500</v>
      </c>
      <c r="G66" s="167">
        <f>'для расчета'!H279</f>
        <v>147.5</v>
      </c>
      <c r="H66" s="167">
        <f>'для расчета'!I279</f>
        <v>147.5</v>
      </c>
    </row>
    <row r="67" spans="1:8" ht="53.25" hidden="1" customHeight="1" x14ac:dyDescent="0.2">
      <c r="A67" s="35" t="str">
        <f>'для расчета'!A270</f>
        <v>МЕЖБЮДЖЕТНЫЕ ТРАНСФЕРТЫ ОБЩЕГО ХАРАКТЕРА БЮДЖЕТАМ СУБЪЕКТОВ РОССИЙСКОЙ ФЕДЕРАЦИИ И МУНИЦИПАЛЬНЫХ ОБРАЗОВАНИЙ</v>
      </c>
      <c r="B67" s="35" t="e">
        <f>'10'!#REF!</f>
        <v>#REF!</v>
      </c>
      <c r="C67" s="148" t="str">
        <f>'для расчета'!C270</f>
        <v>14</v>
      </c>
      <c r="D67" s="148"/>
      <c r="E67" s="148"/>
      <c r="F67" s="148"/>
      <c r="G67" s="120">
        <f>'для расчета'!H270</f>
        <v>0</v>
      </c>
      <c r="H67" s="120">
        <f>'для расчета'!I270</f>
        <v>0</v>
      </c>
    </row>
    <row r="68" spans="1:8" ht="38.25" hidden="1" customHeight="1" x14ac:dyDescent="0.2">
      <c r="A68" s="35" t="str">
        <f>'для расчета'!A271</f>
        <v xml:space="preserve">ПРОЧИЕ МЕЖБЮДЖЕТНЫЕ ТРАНСФЕРТЫ ОБЩЕГО ХАРАКТЕРА </v>
      </c>
      <c r="B68" s="35"/>
      <c r="C68" s="148" t="str">
        <f>'для расчета'!C271</f>
        <v>14</v>
      </c>
      <c r="D68" s="148" t="str">
        <f>'для расчета'!D271</f>
        <v>03</v>
      </c>
      <c r="E68" s="148"/>
      <c r="F68" s="212"/>
      <c r="G68" s="120">
        <f>'для расчета'!H271</f>
        <v>0</v>
      </c>
      <c r="H68" s="120">
        <f>'для расчета'!I271</f>
        <v>0</v>
      </c>
    </row>
    <row r="69" spans="1:8" ht="21" hidden="1" customHeight="1" x14ac:dyDescent="0.2">
      <c r="A69" s="35" t="str">
        <f>'для расчета'!A272</f>
        <v>Межбюджетные трансферты общего характера</v>
      </c>
      <c r="B69" s="35"/>
      <c r="C69" s="148" t="str">
        <f>'для расчета'!C272</f>
        <v>14</v>
      </c>
      <c r="D69" s="148" t="str">
        <f>'для расчета'!D272</f>
        <v>03</v>
      </c>
      <c r="E69" s="148" t="str">
        <f>'для расчета'!E272</f>
        <v>5210600</v>
      </c>
      <c r="F69" s="212"/>
      <c r="G69" s="120">
        <f>'для расчета'!H272</f>
        <v>0</v>
      </c>
      <c r="H69" s="120">
        <f>'для расчета'!I272</f>
        <v>0</v>
      </c>
    </row>
    <row r="70" spans="1:8" ht="21" hidden="1" customHeight="1" x14ac:dyDescent="0.2">
      <c r="A70" s="35" t="str">
        <f>'для расчета'!A273</f>
        <v>Иные межбюджетные трансферты</v>
      </c>
      <c r="B70" s="35"/>
      <c r="C70" s="148" t="str">
        <f>'для расчета'!C273</f>
        <v>14</v>
      </c>
      <c r="D70" s="148" t="str">
        <f>'для расчета'!D273</f>
        <v>03</v>
      </c>
      <c r="E70" s="148" t="str">
        <f>'для расчета'!E273</f>
        <v>5210600</v>
      </c>
      <c r="F70" s="148" t="str">
        <f>'для расчета'!F273</f>
        <v>017</v>
      </c>
      <c r="G70" s="120">
        <f>'для расчета'!H273</f>
        <v>0</v>
      </c>
      <c r="H70" s="120">
        <f>'для расчета'!I273</f>
        <v>0</v>
      </c>
    </row>
    <row r="71" spans="1:8" ht="26.45" customHeight="1" x14ac:dyDescent="0.2">
      <c r="A71" s="35" t="str">
        <f>'для расчета'!A283</f>
        <v>МУК "Культурно-спортивный комплекс"</v>
      </c>
      <c r="B71" s="35" t="str">
        <f>'10'!B133</f>
        <v>734</v>
      </c>
      <c r="C71" s="148"/>
      <c r="D71" s="148"/>
      <c r="E71" s="148"/>
      <c r="F71" s="148"/>
      <c r="G71" s="120">
        <f>'для расчета'!H283</f>
        <v>6250.1208000000006</v>
      </c>
      <c r="H71" s="120">
        <f>'для расчета'!I283</f>
        <v>6250.1208000000006</v>
      </c>
    </row>
    <row r="72" spans="1:8" ht="34.9" customHeight="1" x14ac:dyDescent="0.2">
      <c r="A72" s="35" t="str">
        <f>'для расчета'!A284</f>
        <v>КУЛЬТУРА, КИНЕМАТОГРАФИЯ И СРЕДСТВА МАССОВОЙ ИНФОРМАЦИИ</v>
      </c>
      <c r="B72" s="35" t="str">
        <f>'10'!B134</f>
        <v>734</v>
      </c>
      <c r="C72" s="148" t="str">
        <f>'для расчета'!C284</f>
        <v>08</v>
      </c>
      <c r="D72" s="148"/>
      <c r="E72" s="148"/>
      <c r="F72" s="148"/>
      <c r="G72" s="120">
        <f>'для расчета'!H284</f>
        <v>3772.4148</v>
      </c>
      <c r="H72" s="120">
        <f>'для расчета'!I284</f>
        <v>3772.4148</v>
      </c>
    </row>
    <row r="73" spans="1:8" ht="33.75" customHeight="1" x14ac:dyDescent="0.2">
      <c r="A73" s="35" t="str">
        <f>'для расчета'!A286</f>
        <v>Дворцы и дома культуры, другие учреждения культуры и средства массовой информации</v>
      </c>
      <c r="B73" s="35" t="str">
        <f>'10'!B135</f>
        <v>734</v>
      </c>
      <c r="C73" s="148" t="str">
        <f>'для расчета'!C286</f>
        <v>08</v>
      </c>
      <c r="D73" s="148" t="str">
        <f>'для расчета'!D286</f>
        <v>01</v>
      </c>
      <c r="E73" s="148" t="str">
        <f>'для расчета'!E286</f>
        <v>4400000</v>
      </c>
      <c r="F73" s="148"/>
      <c r="G73" s="120">
        <f>'для расчета'!H286</f>
        <v>3772.4148</v>
      </c>
      <c r="H73" s="120">
        <f>'для расчета'!I286</f>
        <v>3772.4148</v>
      </c>
    </row>
    <row r="74" spans="1:8" ht="31.5" customHeight="1" x14ac:dyDescent="0.2">
      <c r="A74" s="35" t="str">
        <f>'для расчета'!A287</f>
        <v>Обеспечение деятельности  подведомственных учреждений</v>
      </c>
      <c r="B74" s="35" t="e">
        <f>'10'!#REF!</f>
        <v>#REF!</v>
      </c>
      <c r="C74" s="148" t="str">
        <f>'для расчета'!C287</f>
        <v>08</v>
      </c>
      <c r="D74" s="148" t="str">
        <f>'для расчета'!D287</f>
        <v>01</v>
      </c>
      <c r="E74" s="148" t="str">
        <f>'для расчета'!E287</f>
        <v>4409900</v>
      </c>
      <c r="F74" s="148"/>
      <c r="G74" s="120">
        <f>'для расчета'!H287</f>
        <v>3243.1518000000001</v>
      </c>
      <c r="H74" s="120">
        <f>'для расчета'!I287</f>
        <v>3243.1518000000001</v>
      </c>
    </row>
    <row r="75" spans="1:8" ht="21" customHeight="1" x14ac:dyDescent="0.2">
      <c r="A75" s="35" t="str">
        <f>'для расчета'!A288</f>
        <v>Выполнение функций бюджетных учреждений</v>
      </c>
      <c r="B75" s="35">
        <f>'10'!B138</f>
        <v>734</v>
      </c>
      <c r="C75" s="148" t="str">
        <f>'для расчета'!C288</f>
        <v>08</v>
      </c>
      <c r="D75" s="148" t="str">
        <f>'для расчета'!D288</f>
        <v>01</v>
      </c>
      <c r="E75" s="148" t="str">
        <f>'для расчета'!E288</f>
        <v>4409900</v>
      </c>
      <c r="F75" s="148" t="str">
        <f>'для расчета'!F288</f>
        <v>001</v>
      </c>
      <c r="G75" s="120">
        <f>'для расчета'!H288</f>
        <v>3243.1518000000001</v>
      </c>
      <c r="H75" s="120">
        <f>'для расчета'!I288</f>
        <v>3243.1518000000001</v>
      </c>
    </row>
    <row r="76" spans="1:8" ht="21.6" customHeight="1" x14ac:dyDescent="0.2">
      <c r="A76" s="35" t="str">
        <f>'для расчета'!A304</f>
        <v>БИБЛИОТЕКА</v>
      </c>
      <c r="B76" s="35" t="e">
        <f>'10'!#REF!</f>
        <v>#REF!</v>
      </c>
      <c r="C76" s="148" t="str">
        <f>'для расчета'!C304</f>
        <v>08</v>
      </c>
      <c r="D76" s="148" t="str">
        <f>'для расчета'!D304</f>
        <v>01</v>
      </c>
      <c r="E76" s="148" t="str">
        <f>'для расчета'!E304</f>
        <v>4420000</v>
      </c>
      <c r="F76" s="148"/>
      <c r="G76" s="120">
        <f>'для расчета'!H304</f>
        <v>529.26300000000003</v>
      </c>
      <c r="H76" s="120">
        <f>'для расчета'!I304</f>
        <v>529.26300000000003</v>
      </c>
    </row>
    <row r="77" spans="1:8" ht="28.5" customHeight="1" x14ac:dyDescent="0.2">
      <c r="A77" s="35" t="str">
        <f>'для расчета'!A305</f>
        <v>Обеспечение деятельности  подведомственных учреждений</v>
      </c>
      <c r="B77" s="35" t="e">
        <f>'10'!#REF!</f>
        <v>#REF!</v>
      </c>
      <c r="C77" s="148" t="str">
        <f>'для расчета'!C305</f>
        <v>08</v>
      </c>
      <c r="D77" s="148" t="str">
        <f>'для расчета'!D305</f>
        <v>01</v>
      </c>
      <c r="E77" s="148" t="str">
        <f>'для расчета'!E305</f>
        <v>4429900</v>
      </c>
      <c r="F77" s="148"/>
      <c r="G77" s="120">
        <f>'для расчета'!H305</f>
        <v>529.26300000000003</v>
      </c>
      <c r="H77" s="120">
        <f>'для расчета'!I305</f>
        <v>529.26300000000003</v>
      </c>
    </row>
    <row r="78" spans="1:8" ht="22.9" customHeight="1" x14ac:dyDescent="0.2">
      <c r="A78" s="35" t="str">
        <f>'для расчета'!A306</f>
        <v>Выполнение функций бюджетных учреждений</v>
      </c>
      <c r="B78" s="35" t="e">
        <f>'10'!#REF!</f>
        <v>#REF!</v>
      </c>
      <c r="C78" s="148" t="str">
        <f>'для расчета'!C306</f>
        <v>08</v>
      </c>
      <c r="D78" s="148" t="str">
        <f>'для расчета'!D306</f>
        <v>01</v>
      </c>
      <c r="E78" s="148" t="str">
        <f>'для расчета'!E306</f>
        <v>4429900</v>
      </c>
      <c r="F78" s="148" t="str">
        <f>'для расчета'!F306</f>
        <v>001</v>
      </c>
      <c r="G78" s="120">
        <f>'для расчета'!H306</f>
        <v>529.26300000000003</v>
      </c>
      <c r="H78" s="120">
        <f>'для расчета'!I306</f>
        <v>529.26300000000003</v>
      </c>
    </row>
    <row r="79" spans="1:8" ht="22.9" hidden="1" customHeight="1" x14ac:dyDescent="0.2">
      <c r="A79" s="167" t="str">
        <f>'для расчета'!A322</f>
        <v>Целевые программы муниципальных образований</v>
      </c>
      <c r="B79" s="167">
        <f>'для расчета'!B322</f>
        <v>734</v>
      </c>
      <c r="C79" s="167" t="str">
        <f>'для расчета'!C322</f>
        <v>08</v>
      </c>
      <c r="D79" s="167" t="str">
        <f>'для расчета'!D322</f>
        <v>01</v>
      </c>
      <c r="E79" s="167" t="str">
        <f>'для расчета'!E322</f>
        <v>7970000</v>
      </c>
      <c r="F79" s="167"/>
      <c r="G79" s="167">
        <f>'для расчета'!H322</f>
        <v>0</v>
      </c>
      <c r="H79" s="167">
        <f>'для расчета'!I322</f>
        <v>0</v>
      </c>
    </row>
    <row r="80" spans="1:8" ht="33.75" hidden="1" customHeight="1" x14ac:dyDescent="0.2">
      <c r="A80" s="167" t="str">
        <f>'для расчета'!A323</f>
        <v xml:space="preserve">МЦП Развитие библиотечного дела в Хомутовском МО на 2013-2015г.г. </v>
      </c>
      <c r="B80" s="167">
        <f>'для расчета'!B323</f>
        <v>734</v>
      </c>
      <c r="C80" s="167" t="str">
        <f>'для расчета'!C323</f>
        <v>08</v>
      </c>
      <c r="D80" s="167" t="str">
        <f>'для расчета'!D323</f>
        <v>01</v>
      </c>
      <c r="E80" s="167" t="str">
        <f>'для расчета'!E323</f>
        <v>7972004</v>
      </c>
      <c r="F80" s="167"/>
      <c r="G80" s="167">
        <f>'для расчета'!H323</f>
        <v>0</v>
      </c>
      <c r="H80" s="167">
        <f>'для расчета'!I323</f>
        <v>0</v>
      </c>
    </row>
    <row r="81" spans="1:8" ht="22.9" hidden="1" customHeight="1" x14ac:dyDescent="0.2">
      <c r="A81" s="167" t="str">
        <f>'для расчета'!A324</f>
        <v>Выполнение функций бюджетных учреждений</v>
      </c>
      <c r="B81" s="167">
        <f>'для расчета'!B324</f>
        <v>734</v>
      </c>
      <c r="C81" s="167" t="str">
        <f>'для расчета'!C324</f>
        <v>08</v>
      </c>
      <c r="D81" s="167" t="str">
        <f>'для расчета'!D324</f>
        <v>01</v>
      </c>
      <c r="E81" s="167" t="str">
        <f>'для расчета'!E324</f>
        <v>7972004</v>
      </c>
      <c r="F81" s="167" t="str">
        <f>'для расчета'!F324</f>
        <v>001</v>
      </c>
      <c r="G81" s="167">
        <f>'для расчета'!H324</f>
        <v>0</v>
      </c>
      <c r="H81" s="167">
        <f>'для расчета'!I324</f>
        <v>0</v>
      </c>
    </row>
    <row r="82" spans="1:8" ht="24.6" customHeight="1" x14ac:dyDescent="0.2">
      <c r="A82" s="35" t="str">
        <f>'для расчета'!A330</f>
        <v>ФИЗИЧЕСКАЯ КУЛЬТУРА И СПОРТ</v>
      </c>
      <c r="B82" s="35" t="str">
        <f>'10'!B168</f>
        <v>734</v>
      </c>
      <c r="C82" s="148" t="str">
        <f>'для расчета'!C330</f>
        <v>11</v>
      </c>
      <c r="D82" s="148"/>
      <c r="E82" s="148"/>
      <c r="F82" s="148"/>
      <c r="G82" s="120">
        <f>'для расчета'!H330</f>
        <v>2477.7060000000001</v>
      </c>
      <c r="H82" s="120">
        <f>'для расчета'!I330</f>
        <v>2477.7060000000001</v>
      </c>
    </row>
    <row r="83" spans="1:8" ht="21" customHeight="1" x14ac:dyDescent="0.2">
      <c r="A83" s="35" t="str">
        <f>'для расчета'!A331</f>
        <v>Массовый спорт</v>
      </c>
      <c r="B83" s="35" t="str">
        <f>'10'!B169</f>
        <v>734</v>
      </c>
      <c r="C83" s="148" t="str">
        <f>'для расчета'!C331</f>
        <v>11</v>
      </c>
      <c r="D83" s="148" t="str">
        <f>'для расчета'!D331</f>
        <v>02</v>
      </c>
      <c r="E83" s="148"/>
      <c r="F83" s="148"/>
      <c r="G83" s="120">
        <f>'для расчета'!H331</f>
        <v>2477.7060000000001</v>
      </c>
      <c r="H83" s="120">
        <f>'для расчета'!I331</f>
        <v>2477.7060000000001</v>
      </c>
    </row>
    <row r="84" spans="1:8" ht="30.6" customHeight="1" x14ac:dyDescent="0.2">
      <c r="A84" s="35" t="str">
        <f>'для расчета'!A332</f>
        <v>Физкультурно-оздоровительная работа и спортивные мероприятия</v>
      </c>
      <c r="B84" s="35" t="e">
        <f>'10'!#REF!</f>
        <v>#REF!</v>
      </c>
      <c r="C84" s="148" t="str">
        <f>'для расчета'!C332</f>
        <v>11</v>
      </c>
      <c r="D84" s="148" t="str">
        <f>'для расчета'!D332</f>
        <v>02</v>
      </c>
      <c r="E84" s="148" t="str">
        <f>'для расчета'!E332</f>
        <v>5120000</v>
      </c>
      <c r="F84" s="148"/>
      <c r="G84" s="120">
        <f>'для расчета'!H332</f>
        <v>2477.7060000000001</v>
      </c>
      <c r="H84" s="120">
        <f>'для расчета'!I332</f>
        <v>2477.7060000000001</v>
      </c>
    </row>
    <row r="85" spans="1:8" ht="31.9" customHeight="1" x14ac:dyDescent="0.2">
      <c r="A85" s="35" t="str">
        <f>'для расчета'!A333</f>
        <v>Мероприятия в области здравоохранения, спорта и физической культуры, туризма</v>
      </c>
      <c r="B85" s="35" t="str">
        <f>'10'!B170</f>
        <v>734</v>
      </c>
      <c r="C85" s="148" t="str">
        <f>'для расчета'!C333</f>
        <v>11</v>
      </c>
      <c r="D85" s="148" t="str">
        <f>'для расчета'!D333</f>
        <v>02</v>
      </c>
      <c r="E85" s="148" t="str">
        <f>'для расчета'!E333</f>
        <v>5129700</v>
      </c>
      <c r="F85" s="148"/>
      <c r="G85" s="120">
        <f>'для расчета'!H333</f>
        <v>2477.7060000000001</v>
      </c>
      <c r="H85" s="120">
        <f>'для расчета'!I333</f>
        <v>2477.7060000000001</v>
      </c>
    </row>
    <row r="86" spans="1:8" ht="23.45" customHeight="1" x14ac:dyDescent="0.2">
      <c r="A86" s="35" t="str">
        <f>'для расчета'!A334</f>
        <v>Выполнение функций бюджетных учреждений</v>
      </c>
      <c r="B86" s="35" t="str">
        <f>'10'!B179</f>
        <v>734</v>
      </c>
      <c r="C86" s="148" t="str">
        <f>'для расчета'!C334</f>
        <v>11</v>
      </c>
      <c r="D86" s="148" t="str">
        <f>'для расчета'!D334</f>
        <v>02</v>
      </c>
      <c r="E86" s="148" t="str">
        <f>'для расчета'!E334</f>
        <v>5129700</v>
      </c>
      <c r="F86" s="148" t="str">
        <f>'для расчета'!F334</f>
        <v>001</v>
      </c>
      <c r="G86" s="120">
        <f>'для расчета'!H334</f>
        <v>2477.7060000000001</v>
      </c>
      <c r="H86" s="120">
        <f>'для расчета'!I334</f>
        <v>2477.7060000000001</v>
      </c>
    </row>
    <row r="88" spans="1:8" x14ac:dyDescent="0.2">
      <c r="G88" s="185"/>
    </row>
  </sheetData>
  <mergeCells count="1">
    <mergeCell ref="A6:G6"/>
  </mergeCells>
  <phoneticPr fontId="0" type="noConversion"/>
  <pageMargins left="1.1811023622047245" right="0.39370078740157483" top="0.59055118110236227" bottom="0.59055118110236227" header="0.19685039370078741" footer="0.1574803149606299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F214"/>
  <sheetViews>
    <sheetView zoomScale="115" workbookViewId="0">
      <selection activeCell="H14" sqref="H14"/>
    </sheetView>
  </sheetViews>
  <sheetFormatPr defaultRowHeight="12.75" x14ac:dyDescent="0.2"/>
  <cols>
    <col min="1" max="1" width="46.7109375" style="3" customWidth="1"/>
    <col min="2" max="2" width="6" style="88" customWidth="1"/>
    <col min="3" max="3" width="5.7109375" style="26" customWidth="1"/>
    <col min="4" max="4" width="4.85546875" style="26" customWidth="1"/>
    <col min="5" max="5" width="10.7109375" style="26" customWidth="1"/>
    <col min="6" max="6" width="6.28515625" style="26" customWidth="1"/>
    <col min="7" max="7" width="7.42578125" style="26" customWidth="1"/>
    <col min="8" max="8" width="9.7109375" style="3" customWidth="1"/>
    <col min="9" max="9" width="9.85546875" style="3" customWidth="1"/>
    <col min="10" max="16384" width="9.140625" style="3"/>
  </cols>
  <sheetData>
    <row r="1" spans="1:32" ht="15" x14ac:dyDescent="0.25">
      <c r="A1" s="34"/>
      <c r="B1" s="26"/>
      <c r="E1" s="121"/>
      <c r="F1" s="121"/>
      <c r="G1" s="121"/>
      <c r="I1" s="36" t="s">
        <v>400</v>
      </c>
    </row>
    <row r="2" spans="1:32" ht="14.25" x14ac:dyDescent="0.2">
      <c r="A2" s="34"/>
      <c r="B2" s="26"/>
      <c r="E2" s="121"/>
      <c r="F2" s="121"/>
      <c r="G2" s="121"/>
      <c r="I2" s="17" t="s">
        <v>211</v>
      </c>
    </row>
    <row r="3" spans="1:32" ht="14.25" x14ac:dyDescent="0.2">
      <c r="E3" s="121"/>
      <c r="F3" s="121"/>
      <c r="G3" s="121"/>
      <c r="I3" s="17" t="s">
        <v>67</v>
      </c>
    </row>
    <row r="4" spans="1:32" s="1" customFormat="1" ht="15" x14ac:dyDescent="0.25">
      <c r="A4" s="109"/>
      <c r="B4" s="9"/>
      <c r="C4" s="9"/>
      <c r="D4" s="9"/>
      <c r="E4" s="12"/>
      <c r="F4" s="12"/>
      <c r="G4" s="12"/>
      <c r="I4" s="17" t="s">
        <v>255</v>
      </c>
      <c r="K4" s="110"/>
      <c r="L4" s="110"/>
      <c r="M4" s="110"/>
      <c r="N4" s="110"/>
      <c r="O4" s="110"/>
      <c r="P4" s="110"/>
      <c r="Q4" s="110"/>
      <c r="R4" s="9"/>
      <c r="S4" s="9"/>
      <c r="T4" s="9"/>
      <c r="U4" s="110"/>
      <c r="V4" s="110"/>
      <c r="W4" s="110"/>
      <c r="X4" s="13"/>
      <c r="AA4" s="13"/>
      <c r="AB4" s="14"/>
      <c r="AC4" s="14"/>
      <c r="AD4" s="14"/>
      <c r="AE4" s="15"/>
      <c r="AF4" s="14"/>
    </row>
    <row r="5" spans="1:32" hidden="1" x14ac:dyDescent="0.2"/>
    <row r="6" spans="1:32" s="46" customFormat="1" hidden="1" x14ac:dyDescent="0.2">
      <c r="B6" s="112"/>
      <c r="C6" s="47"/>
      <c r="D6" s="47"/>
      <c r="E6" s="47"/>
      <c r="F6" s="47"/>
      <c r="G6" s="47"/>
    </row>
    <row r="7" spans="1:32" s="46" customFormat="1" hidden="1" x14ac:dyDescent="0.2">
      <c r="B7" s="112"/>
      <c r="C7" s="47"/>
      <c r="D7" s="47"/>
      <c r="E7" s="47"/>
      <c r="F7" s="47"/>
      <c r="G7" s="47"/>
    </row>
    <row r="8" spans="1:32" s="46" customFormat="1" hidden="1" x14ac:dyDescent="0.2">
      <c r="B8" s="112"/>
      <c r="C8" s="47"/>
      <c r="D8" s="47"/>
      <c r="E8" s="47"/>
      <c r="F8" s="47"/>
      <c r="G8" s="47"/>
    </row>
    <row r="9" spans="1:32" s="46" customFormat="1" ht="14.25" hidden="1" customHeight="1" x14ac:dyDescent="0.2">
      <c r="B9" s="47"/>
      <c r="C9" s="47"/>
      <c r="D9" s="112"/>
      <c r="E9" s="47"/>
      <c r="F9" s="47"/>
      <c r="G9" s="47"/>
      <c r="I9" s="8"/>
    </row>
    <row r="10" spans="1:32" ht="8.4499999999999993" customHeight="1" x14ac:dyDescent="0.2">
      <c r="A10" s="49"/>
      <c r="H10" s="46"/>
      <c r="I10" s="46"/>
    </row>
    <row r="11" spans="1:32" s="1" customFormat="1" ht="49.15" customHeight="1" x14ac:dyDescent="0.25">
      <c r="A11" s="311" t="s">
        <v>399</v>
      </c>
      <c r="B11" s="311"/>
      <c r="C11" s="311"/>
      <c r="D11" s="311"/>
      <c r="E11" s="311"/>
      <c r="F11" s="311"/>
      <c r="G11" s="311"/>
      <c r="H11" s="311"/>
      <c r="I11" s="287"/>
    </row>
    <row r="12" spans="1:32" s="46" customFormat="1" ht="13.15" customHeight="1" thickBot="1" x14ac:dyDescent="0.25">
      <c r="A12" s="50"/>
      <c r="B12" s="112"/>
      <c r="C12" s="47"/>
      <c r="D12" s="47"/>
      <c r="E12" s="113"/>
      <c r="F12" s="47"/>
      <c r="G12" s="47"/>
      <c r="H12" s="51" t="s">
        <v>85</v>
      </c>
      <c r="I12" s="51"/>
    </row>
    <row r="13" spans="1:32" s="46" customFormat="1" ht="36" customHeight="1" thickBot="1" x14ac:dyDescent="0.25">
      <c r="A13" s="136" t="s">
        <v>9</v>
      </c>
      <c r="B13" s="53" t="s">
        <v>58</v>
      </c>
      <c r="C13" s="53" t="s">
        <v>3</v>
      </c>
      <c r="D13" s="53" t="s">
        <v>8</v>
      </c>
      <c r="E13" s="53" t="s">
        <v>46</v>
      </c>
      <c r="F13" s="53" t="s">
        <v>47</v>
      </c>
      <c r="G13" s="53" t="s">
        <v>174</v>
      </c>
      <c r="H13" s="286" t="s">
        <v>393</v>
      </c>
      <c r="I13" s="260" t="s">
        <v>394</v>
      </c>
      <c r="M13" s="48"/>
    </row>
    <row r="14" spans="1:32" s="46" customFormat="1" ht="19.149999999999999" customHeight="1" x14ac:dyDescent="0.25">
      <c r="A14" s="144" t="s">
        <v>214</v>
      </c>
      <c r="B14" s="114"/>
      <c r="C14" s="114"/>
      <c r="D14" s="85"/>
      <c r="E14" s="85"/>
      <c r="F14" s="85"/>
      <c r="G14" s="85"/>
      <c r="H14" s="115">
        <f>H15+H138</f>
        <v>25897.962399999997</v>
      </c>
      <c r="I14" s="115">
        <f>I15+I138</f>
        <v>25337.862399999995</v>
      </c>
      <c r="M14" s="3"/>
    </row>
    <row r="15" spans="1:32" s="46" customFormat="1" ht="30.6" customHeight="1" x14ac:dyDescent="0.25">
      <c r="A15" s="144" t="str">
        <f>'для расчета'!A77</f>
        <v>АДМИНИСТРАЦИЯ ХОМУТОВСКОГО  МУНИЦИПАЛЬНОГО ОБРАЗОВАНИЯ</v>
      </c>
      <c r="B15" s="146">
        <f>'для расчета'!B77</f>
        <v>734</v>
      </c>
      <c r="C15" s="146"/>
      <c r="D15" s="146"/>
      <c r="E15" s="146"/>
      <c r="F15" s="146"/>
      <c r="G15" s="146"/>
      <c r="H15" s="147">
        <f>'для расчета'!H77</f>
        <v>19647.841599999996</v>
      </c>
      <c r="I15" s="147">
        <f>'для расчета'!I77</f>
        <v>19087.741599999994</v>
      </c>
    </row>
    <row r="16" spans="1:32" s="46" customFormat="1" ht="19.149999999999999" customHeight="1" x14ac:dyDescent="0.25">
      <c r="A16" s="144" t="str">
        <f>'для расчета'!A78</f>
        <v>ОБЩЕГОСУДАРСТВЕННЫЕ ВОПРОСЫ</v>
      </c>
      <c r="B16" s="146">
        <f>'для расчета'!B78</f>
        <v>734</v>
      </c>
      <c r="C16" s="146" t="str">
        <f>'для расчета'!C78</f>
        <v>01</v>
      </c>
      <c r="D16" s="146" t="str">
        <f>'для расчета'!D78</f>
        <v>00</v>
      </c>
      <c r="E16" s="146" t="str">
        <f>'для расчета'!E78</f>
        <v>000 00 00</v>
      </c>
      <c r="F16" s="146" t="str">
        <f>'для расчета'!F78</f>
        <v>000</v>
      </c>
      <c r="G16" s="146" t="str">
        <f>'для расчета'!G78</f>
        <v>000</v>
      </c>
      <c r="H16" s="147">
        <f>'для расчета'!H78</f>
        <v>18028.017999999996</v>
      </c>
      <c r="I16" s="147">
        <f>'для расчета'!I78</f>
        <v>17658.017999999993</v>
      </c>
    </row>
    <row r="17" spans="1:9" s="46" customFormat="1" ht="39.75" customHeight="1" x14ac:dyDescent="0.2">
      <c r="A17" s="54" t="str">
        <f>'для расчета'!A79</f>
        <v>Функционирование высшего должностного лица субъекта Российской Федерации и органа местного самоуправления</v>
      </c>
      <c r="B17" s="146">
        <f>'для расчета'!B79</f>
        <v>734</v>
      </c>
      <c r="C17" s="146" t="str">
        <f>'для расчета'!C79</f>
        <v>01</v>
      </c>
      <c r="D17" s="146" t="str">
        <f>'для расчета'!D79</f>
        <v>02</v>
      </c>
      <c r="E17" s="146" t="str">
        <f>'для расчета'!E79</f>
        <v>000 00 00</v>
      </c>
      <c r="F17" s="146" t="str">
        <f>'для расчета'!F79</f>
        <v>000</v>
      </c>
      <c r="G17" s="146" t="str">
        <f>'для расчета'!G79</f>
        <v>000</v>
      </c>
      <c r="H17" s="147">
        <f>'для расчета'!H79</f>
        <v>1527.8969999999999</v>
      </c>
      <c r="I17" s="147">
        <f>'для расчета'!I79</f>
        <v>1527.8969999999999</v>
      </c>
    </row>
    <row r="18" spans="1:9" s="86" customFormat="1" ht="54" customHeight="1" x14ac:dyDescent="0.2">
      <c r="A18" s="102" t="str">
        <f>'для расчета'!A80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8" s="137">
        <f>'для расчета'!B80</f>
        <v>734</v>
      </c>
      <c r="C18" s="137" t="str">
        <f>'для расчета'!C80</f>
        <v>01</v>
      </c>
      <c r="D18" s="137" t="str">
        <f>'для расчета'!D80</f>
        <v>02</v>
      </c>
      <c r="E18" s="137" t="str">
        <f>'для расчета'!E80</f>
        <v>0020000</v>
      </c>
      <c r="F18" s="137" t="str">
        <f>'для расчета'!F80</f>
        <v>000</v>
      </c>
      <c r="G18" s="137" t="str">
        <f>'для расчета'!G80</f>
        <v>000</v>
      </c>
      <c r="H18" s="138">
        <f>'для расчета'!H80</f>
        <v>1527.8969999999999</v>
      </c>
      <c r="I18" s="138">
        <f>'для расчета'!I80</f>
        <v>1527.8969999999999</v>
      </c>
    </row>
    <row r="19" spans="1:9" ht="32.25" customHeight="1" x14ac:dyDescent="0.2">
      <c r="A19" s="102" t="str">
        <f>'для расчета'!A81</f>
        <v>Высшее должностное лицо субъекта Российской Федерации</v>
      </c>
      <c r="B19" s="137">
        <f>'для расчета'!B81</f>
        <v>734</v>
      </c>
      <c r="C19" s="137" t="str">
        <f>'для расчета'!C81</f>
        <v>01</v>
      </c>
      <c r="D19" s="137" t="str">
        <f>'для расчета'!D81</f>
        <v>02</v>
      </c>
      <c r="E19" s="137" t="str">
        <f>'для расчета'!E81</f>
        <v>0020300</v>
      </c>
      <c r="F19" s="137" t="str">
        <f>'для расчета'!F81</f>
        <v>500</v>
      </c>
      <c r="G19" s="137" t="str">
        <f>'для расчета'!G81</f>
        <v>000</v>
      </c>
      <c r="H19" s="138">
        <f>'для расчета'!H81</f>
        <v>1527.8969999999999</v>
      </c>
      <c r="I19" s="138">
        <f>'для расчета'!I81</f>
        <v>1527.8969999999999</v>
      </c>
    </row>
    <row r="20" spans="1:9" x14ac:dyDescent="0.2">
      <c r="A20" s="102" t="str">
        <f>'для расчета'!A82</f>
        <v>Расходы</v>
      </c>
      <c r="B20" s="137">
        <f>'для расчета'!B82</f>
        <v>734</v>
      </c>
      <c r="C20" s="137" t="str">
        <f>'для расчета'!C82</f>
        <v>01</v>
      </c>
      <c r="D20" s="137" t="str">
        <f>'для расчета'!D82</f>
        <v>02</v>
      </c>
      <c r="E20" s="137" t="str">
        <f>'для расчета'!E82</f>
        <v>0020300</v>
      </c>
      <c r="F20" s="137" t="str">
        <f>'для расчета'!F82</f>
        <v>500</v>
      </c>
      <c r="G20" s="137" t="str">
        <f>'для расчета'!G82</f>
        <v>200</v>
      </c>
      <c r="H20" s="138">
        <f>'для расчета'!H82</f>
        <v>1527.8969999999999</v>
      </c>
      <c r="I20" s="138">
        <f>'для расчета'!I82</f>
        <v>1527.8969999999999</v>
      </c>
    </row>
    <row r="21" spans="1:9" ht="15" customHeight="1" x14ac:dyDescent="0.2">
      <c r="A21" s="102" t="str">
        <f>'для расчета'!A83</f>
        <v>Оплата труда и начисления на оплату труда</v>
      </c>
      <c r="B21" s="137">
        <f>'для расчета'!B83</f>
        <v>734</v>
      </c>
      <c r="C21" s="137" t="str">
        <f>'для расчета'!C83</f>
        <v>01</v>
      </c>
      <c r="D21" s="137" t="str">
        <f>'для расчета'!D83</f>
        <v>02</v>
      </c>
      <c r="E21" s="137" t="str">
        <f>'для расчета'!E83</f>
        <v>0020300</v>
      </c>
      <c r="F21" s="137" t="str">
        <f>'для расчета'!F83</f>
        <v>500</v>
      </c>
      <c r="G21" s="137" t="str">
        <f>'для расчета'!G83</f>
        <v>210</v>
      </c>
      <c r="H21" s="138">
        <f>'для расчета'!H83</f>
        <v>1527.8969999999999</v>
      </c>
      <c r="I21" s="138">
        <f>'для расчета'!I83</f>
        <v>1527.8969999999999</v>
      </c>
    </row>
    <row r="22" spans="1:9" ht="16.149999999999999" customHeight="1" x14ac:dyDescent="0.2">
      <c r="A22" s="102" t="str">
        <f>'для расчета'!A84</f>
        <v>Заработная плата</v>
      </c>
      <c r="B22" s="137">
        <f>'для расчета'!B84</f>
        <v>734</v>
      </c>
      <c r="C22" s="137" t="str">
        <f>'для расчета'!C84</f>
        <v>01</v>
      </c>
      <c r="D22" s="137" t="str">
        <f>'для расчета'!D84</f>
        <v>02</v>
      </c>
      <c r="E22" s="137" t="str">
        <f>'для расчета'!E84</f>
        <v>0020300</v>
      </c>
      <c r="F22" s="137" t="str">
        <f>'для расчета'!F84</f>
        <v>500</v>
      </c>
      <c r="G22" s="137" t="str">
        <f>'для расчета'!G84</f>
        <v>211</v>
      </c>
      <c r="H22" s="138">
        <f>'для расчета'!H84</f>
        <v>1173.5</v>
      </c>
      <c r="I22" s="138">
        <f>'для расчета'!I84</f>
        <v>1173.5</v>
      </c>
    </row>
    <row r="23" spans="1:9" hidden="1" x14ac:dyDescent="0.2">
      <c r="A23" s="102" t="str">
        <f>'для расчета'!A85</f>
        <v>Прочие выплаты</v>
      </c>
      <c r="B23" s="137">
        <f>'для расчета'!B85</f>
        <v>734</v>
      </c>
      <c r="C23" s="137" t="str">
        <f>'для расчета'!C85</f>
        <v>01</v>
      </c>
      <c r="D23" s="137" t="str">
        <f>'для расчета'!D85</f>
        <v>02</v>
      </c>
      <c r="E23" s="137" t="str">
        <f>'для расчета'!E85</f>
        <v>0020300</v>
      </c>
      <c r="F23" s="137" t="str">
        <f>'для расчета'!F85</f>
        <v>500</v>
      </c>
      <c r="G23" s="137" t="str">
        <f>'для расчета'!G85</f>
        <v>212</v>
      </c>
      <c r="H23" s="138">
        <f>'для расчета'!H85</f>
        <v>0</v>
      </c>
      <c r="I23" s="138">
        <f>'для расчета'!I85</f>
        <v>0</v>
      </c>
    </row>
    <row r="24" spans="1:9" ht="16.149999999999999" customHeight="1" x14ac:dyDescent="0.2">
      <c r="A24" s="102" t="str">
        <f>'для расчета'!A86</f>
        <v>Начисления на оплату труда</v>
      </c>
      <c r="B24" s="137">
        <f>'для расчета'!B86</f>
        <v>734</v>
      </c>
      <c r="C24" s="137" t="str">
        <f>'для расчета'!C86</f>
        <v>01</v>
      </c>
      <c r="D24" s="137" t="str">
        <f>'для расчета'!D86</f>
        <v>02</v>
      </c>
      <c r="E24" s="137" t="str">
        <f>'для расчета'!E86</f>
        <v>0020300</v>
      </c>
      <c r="F24" s="137" t="str">
        <f>'для расчета'!F86</f>
        <v>500</v>
      </c>
      <c r="G24" s="137" t="str">
        <f>'для расчета'!G86</f>
        <v>213</v>
      </c>
      <c r="H24" s="138">
        <f>'для расчета'!H86</f>
        <v>354.39699999999999</v>
      </c>
      <c r="I24" s="138">
        <f>'для расчета'!I86</f>
        <v>354.39699999999999</v>
      </c>
    </row>
    <row r="25" spans="1:9" ht="13.15" hidden="1" customHeight="1" x14ac:dyDescent="0.2">
      <c r="A25" s="102" t="str">
        <f>'для расчета'!A87</f>
        <v>Приобретение услуг</v>
      </c>
      <c r="B25" s="137">
        <f>'для расчета'!B87</f>
        <v>734</v>
      </c>
      <c r="C25" s="137" t="str">
        <f>'для расчета'!C87</f>
        <v>01</v>
      </c>
      <c r="D25" s="137" t="str">
        <f>'для расчета'!D87</f>
        <v>02</v>
      </c>
      <c r="E25" s="137" t="str">
        <f>'для расчета'!E87</f>
        <v>0020300</v>
      </c>
      <c r="F25" s="137" t="str">
        <f>'для расчета'!F87</f>
        <v>500</v>
      </c>
      <c r="G25" s="137" t="str">
        <f>'для расчета'!G87</f>
        <v>220</v>
      </c>
      <c r="H25" s="138">
        <f>'для расчета'!H87</f>
        <v>0</v>
      </c>
      <c r="I25" s="138">
        <f>'для расчета'!I87</f>
        <v>0</v>
      </c>
    </row>
    <row r="26" spans="1:9" hidden="1" x14ac:dyDescent="0.2">
      <c r="A26" s="102" t="str">
        <f>'для расчета'!A88</f>
        <v>Транспортные услуги</v>
      </c>
      <c r="B26" s="137">
        <f>'для расчета'!B88</f>
        <v>734</v>
      </c>
      <c r="C26" s="137" t="str">
        <f>'для расчета'!C88</f>
        <v>01</v>
      </c>
      <c r="D26" s="137" t="str">
        <f>'для расчета'!D88</f>
        <v>02</v>
      </c>
      <c r="E26" s="137" t="str">
        <f>'для расчета'!E88</f>
        <v>0020300</v>
      </c>
      <c r="F26" s="137" t="str">
        <f>'для расчета'!F88</f>
        <v>500</v>
      </c>
      <c r="G26" s="137" t="str">
        <f>'для расчета'!G88</f>
        <v>222</v>
      </c>
      <c r="H26" s="138">
        <f>'для расчета'!H88</f>
        <v>0</v>
      </c>
      <c r="I26" s="138">
        <f>'для расчета'!I88</f>
        <v>0</v>
      </c>
    </row>
    <row r="27" spans="1:9" ht="15.6" hidden="1" customHeight="1" x14ac:dyDescent="0.2">
      <c r="A27" s="102" t="str">
        <f>'для расчета'!A89</f>
        <v>Прочие услуги</v>
      </c>
      <c r="B27" s="137">
        <f>'для расчета'!B89</f>
        <v>734</v>
      </c>
      <c r="C27" s="137" t="str">
        <f>'для расчета'!C89</f>
        <v>01</v>
      </c>
      <c r="D27" s="137" t="str">
        <f>'для расчета'!D89</f>
        <v>02</v>
      </c>
      <c r="E27" s="137" t="str">
        <f>'для расчета'!E89</f>
        <v>0020300</v>
      </c>
      <c r="F27" s="137" t="str">
        <f>'для расчета'!F89</f>
        <v>500</v>
      </c>
      <c r="G27" s="137" t="str">
        <f>'для расчета'!G89</f>
        <v>226</v>
      </c>
      <c r="H27" s="138">
        <f>'для расчета'!H89</f>
        <v>0</v>
      </c>
      <c r="I27" s="138">
        <f>'для расчета'!I89</f>
        <v>0</v>
      </c>
    </row>
    <row r="28" spans="1:9" ht="15.6" hidden="1" customHeight="1" x14ac:dyDescent="0.2">
      <c r="A28" s="102" t="str">
        <f>'для расчета'!A90</f>
        <v>Прочие расходы</v>
      </c>
      <c r="B28" s="137">
        <f>'для расчета'!B90</f>
        <v>734</v>
      </c>
      <c r="C28" s="137" t="str">
        <f>'для расчета'!C90</f>
        <v>01</v>
      </c>
      <c r="D28" s="137" t="str">
        <f>'для расчета'!D90</f>
        <v>02</v>
      </c>
      <c r="E28" s="137" t="str">
        <f>'для расчета'!E90</f>
        <v>0020300</v>
      </c>
      <c r="F28" s="137" t="str">
        <f>'для расчета'!F90</f>
        <v>500</v>
      </c>
      <c r="G28" s="137" t="str">
        <f>'для расчета'!G90</f>
        <v>290</v>
      </c>
      <c r="H28" s="138">
        <f>'для расчета'!H90</f>
        <v>0</v>
      </c>
      <c r="I28" s="138">
        <f>'для расчета'!I90</f>
        <v>0</v>
      </c>
    </row>
    <row r="29" spans="1:9" ht="57.6" customHeight="1" x14ac:dyDescent="0.2">
      <c r="A29" s="54" t="str">
        <f>'для расчета'!A91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9" s="146">
        <f>'для расчета'!B91</f>
        <v>734</v>
      </c>
      <c r="C29" s="146" t="str">
        <f>'для расчета'!C91</f>
        <v>01</v>
      </c>
      <c r="D29" s="146" t="str">
        <f>'для расчета'!D91</f>
        <v>03</v>
      </c>
      <c r="E29" s="146" t="str">
        <f>'для расчета'!E91</f>
        <v>0000000</v>
      </c>
      <c r="F29" s="146" t="str">
        <f>'для расчета'!F91</f>
        <v>000</v>
      </c>
      <c r="G29" s="146" t="str">
        <f>'для расчета'!G91</f>
        <v>000</v>
      </c>
      <c r="H29" s="147">
        <f>'для расчета'!H91</f>
        <v>180</v>
      </c>
      <c r="I29" s="147">
        <f>'для расчета'!I91</f>
        <v>0</v>
      </c>
    </row>
    <row r="30" spans="1:9" ht="51" x14ac:dyDescent="0.2">
      <c r="A30" s="102" t="str">
        <f>'для расчета'!A92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0" s="137">
        <f>'для расчета'!B92</f>
        <v>734</v>
      </c>
      <c r="C30" s="137" t="str">
        <f>'для расчета'!C92</f>
        <v>01</v>
      </c>
      <c r="D30" s="137" t="str">
        <f>'для расчета'!D92</f>
        <v>03</v>
      </c>
      <c r="E30" s="137" t="str">
        <f>'для расчета'!E92</f>
        <v>0020000</v>
      </c>
      <c r="F30" s="137" t="str">
        <f>'для расчета'!F92</f>
        <v>000</v>
      </c>
      <c r="G30" s="137" t="str">
        <f>'для расчета'!G92</f>
        <v>000</v>
      </c>
      <c r="H30" s="138">
        <f>'для расчета'!H92</f>
        <v>180</v>
      </c>
      <c r="I30" s="138">
        <f>'для расчета'!I92</f>
        <v>0</v>
      </c>
    </row>
    <row r="31" spans="1:9" ht="31.9" customHeight="1" x14ac:dyDescent="0.2">
      <c r="A31" s="102" t="str">
        <f>'для расчета'!A93</f>
        <v>Депутаты представительного органа муниципального образования</v>
      </c>
      <c r="B31" s="137">
        <f>'для расчета'!B93</f>
        <v>734</v>
      </c>
      <c r="C31" s="137" t="str">
        <f>'для расчета'!C93</f>
        <v>01</v>
      </c>
      <c r="D31" s="137" t="str">
        <f>'для расчета'!D93</f>
        <v>03</v>
      </c>
      <c r="E31" s="137" t="str">
        <f>'для расчета'!E93</f>
        <v>0021200</v>
      </c>
      <c r="F31" s="137" t="str">
        <f>'для расчета'!F93</f>
        <v>000</v>
      </c>
      <c r="G31" s="137" t="str">
        <f>'для расчета'!G93</f>
        <v>000</v>
      </c>
      <c r="H31" s="138">
        <f>'для расчета'!H93</f>
        <v>180</v>
      </c>
      <c r="I31" s="138">
        <f>'для расчета'!I93</f>
        <v>0</v>
      </c>
    </row>
    <row r="32" spans="1:9" ht="32.450000000000003" customHeight="1" x14ac:dyDescent="0.2">
      <c r="A32" s="102" t="str">
        <f>'для расчета'!A94</f>
        <v>Выполнение функций органами местного самоуправления</v>
      </c>
      <c r="B32" s="137">
        <f>'для расчета'!B94</f>
        <v>734</v>
      </c>
      <c r="C32" s="137" t="str">
        <f>'для расчета'!C94</f>
        <v>01</v>
      </c>
      <c r="D32" s="137" t="str">
        <f>'для расчета'!D94</f>
        <v>03</v>
      </c>
      <c r="E32" s="137" t="str">
        <f>'для расчета'!E94</f>
        <v>0021200</v>
      </c>
      <c r="F32" s="137" t="str">
        <f>'для расчета'!F94</f>
        <v>500</v>
      </c>
      <c r="G32" s="137" t="str">
        <f>'для расчета'!G94</f>
        <v>000</v>
      </c>
      <c r="H32" s="138">
        <f>'для расчета'!H94</f>
        <v>180</v>
      </c>
      <c r="I32" s="138">
        <f>'для расчета'!I94</f>
        <v>0</v>
      </c>
    </row>
    <row r="33" spans="1:9" ht="18" customHeight="1" x14ac:dyDescent="0.2">
      <c r="A33" s="102" t="str">
        <f>'для расчета'!A95</f>
        <v>Расходы</v>
      </c>
      <c r="B33" s="137">
        <f>'для расчета'!B95</f>
        <v>734</v>
      </c>
      <c r="C33" s="137" t="str">
        <f>'для расчета'!C95</f>
        <v>01</v>
      </c>
      <c r="D33" s="137" t="str">
        <f>'для расчета'!D95</f>
        <v>03</v>
      </c>
      <c r="E33" s="137" t="str">
        <f>'для расчета'!E95</f>
        <v>0021200</v>
      </c>
      <c r="F33" s="137" t="str">
        <f>'для расчета'!F95</f>
        <v>500</v>
      </c>
      <c r="G33" s="137" t="str">
        <f>'для расчета'!G95</f>
        <v>200</v>
      </c>
      <c r="H33" s="138">
        <f>'для расчета'!H95</f>
        <v>180</v>
      </c>
      <c r="I33" s="138">
        <f>'для расчета'!I95</f>
        <v>0</v>
      </c>
    </row>
    <row r="34" spans="1:9" ht="16.899999999999999" customHeight="1" x14ac:dyDescent="0.2">
      <c r="A34" s="102" t="str">
        <f>'для расчета'!A96</f>
        <v>Приобретение услуг</v>
      </c>
      <c r="B34" s="137">
        <f>'для расчета'!B96</f>
        <v>734</v>
      </c>
      <c r="C34" s="137" t="str">
        <f>'для расчета'!C96</f>
        <v>01</v>
      </c>
      <c r="D34" s="137" t="str">
        <f>'для расчета'!D96</f>
        <v>03</v>
      </c>
      <c r="E34" s="137" t="str">
        <f>'для расчета'!E96</f>
        <v>0021200</v>
      </c>
      <c r="F34" s="137" t="str">
        <f>'для расчета'!F96</f>
        <v>500</v>
      </c>
      <c r="G34" s="137" t="str">
        <f>'для расчета'!G96</f>
        <v>220</v>
      </c>
      <c r="H34" s="138">
        <f>'для расчета'!H96</f>
        <v>180</v>
      </c>
      <c r="I34" s="138">
        <f>'для расчета'!I96</f>
        <v>0</v>
      </c>
    </row>
    <row r="35" spans="1:9" ht="19.899999999999999" customHeight="1" x14ac:dyDescent="0.2">
      <c r="A35" s="102" t="str">
        <f>'для расчета'!A97</f>
        <v>Прочие услуги</v>
      </c>
      <c r="B35" s="137">
        <f>'для расчета'!B97</f>
        <v>734</v>
      </c>
      <c r="C35" s="137" t="str">
        <f>'для расчета'!C97</f>
        <v>01</v>
      </c>
      <c r="D35" s="137" t="str">
        <f>'для расчета'!D97</f>
        <v>03</v>
      </c>
      <c r="E35" s="137" t="str">
        <f>'для расчета'!E97</f>
        <v>0021200</v>
      </c>
      <c r="F35" s="137" t="str">
        <f>'для расчета'!F97</f>
        <v>500</v>
      </c>
      <c r="G35" s="137" t="str">
        <f>'для расчета'!G97</f>
        <v>226</v>
      </c>
      <c r="H35" s="138">
        <f>'для расчета'!H97</f>
        <v>180</v>
      </c>
      <c r="I35" s="138">
        <f>'для расчета'!I97</f>
        <v>0</v>
      </c>
    </row>
    <row r="36" spans="1:9" ht="57.6" customHeight="1" x14ac:dyDescent="0.2">
      <c r="A36" s="54" t="str">
        <f>'для расчета'!A103</f>
        <v>Функционирование Правительства Российской Федерации, высших исполнительных органов государственной  власти субъектов РФ, местных администраций</v>
      </c>
      <c r="B36" s="146">
        <f>'для расчета'!B103</f>
        <v>734</v>
      </c>
      <c r="C36" s="146" t="str">
        <f>'для расчета'!C103</f>
        <v>01</v>
      </c>
      <c r="D36" s="146" t="str">
        <f>'для расчета'!D103</f>
        <v>04</v>
      </c>
      <c r="E36" s="146" t="str">
        <f>'для расчета'!E103</f>
        <v>0000000</v>
      </c>
      <c r="F36" s="146" t="str">
        <f>'для расчета'!F103</f>
        <v>000</v>
      </c>
      <c r="G36" s="146" t="str">
        <f>'для расчета'!G103</f>
        <v>000</v>
      </c>
      <c r="H36" s="147">
        <f>'для расчета'!H103</f>
        <v>16220.120999999996</v>
      </c>
      <c r="I36" s="147">
        <f>'для расчета'!I103</f>
        <v>16030.120999999994</v>
      </c>
    </row>
    <row r="37" spans="1:9" ht="51" x14ac:dyDescent="0.2">
      <c r="A37" s="102" t="str">
        <f>'для расчета'!A104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7" s="137">
        <f>'для расчета'!B104</f>
        <v>734</v>
      </c>
      <c r="C37" s="137" t="str">
        <f>'для расчета'!C104</f>
        <v>01</v>
      </c>
      <c r="D37" s="137" t="str">
        <f>'для расчета'!D104</f>
        <v>04</v>
      </c>
      <c r="E37" s="137" t="str">
        <f>'для расчета'!E104</f>
        <v>0020000</v>
      </c>
      <c r="F37" s="137" t="str">
        <f>'для расчета'!F104</f>
        <v>500</v>
      </c>
      <c r="G37" s="137" t="str">
        <f>'для расчета'!G104</f>
        <v>000</v>
      </c>
      <c r="H37" s="138">
        <f>'для расчета'!H104</f>
        <v>16220.120999999996</v>
      </c>
      <c r="I37" s="138">
        <f>'для расчета'!I104</f>
        <v>16030.120999999994</v>
      </c>
    </row>
    <row r="38" spans="1:9" x14ac:dyDescent="0.2">
      <c r="A38" s="102" t="str">
        <f>'для расчета'!A105</f>
        <v>Центральный аппарат</v>
      </c>
      <c r="B38" s="137">
        <f>'для расчета'!B105</f>
        <v>734</v>
      </c>
      <c r="C38" s="137" t="str">
        <f>'для расчета'!C105</f>
        <v>01</v>
      </c>
      <c r="D38" s="137" t="str">
        <f>'для расчета'!D105</f>
        <v>04</v>
      </c>
      <c r="E38" s="137" t="str">
        <f>'для расчета'!E105</f>
        <v>0020400</v>
      </c>
      <c r="F38" s="137" t="str">
        <f>'для расчета'!F105</f>
        <v>500</v>
      </c>
      <c r="G38" s="137" t="str">
        <f>'для расчета'!G105</f>
        <v>000</v>
      </c>
      <c r="H38" s="138">
        <f>'для расчета'!H105</f>
        <v>16220.120999999996</v>
      </c>
      <c r="I38" s="138">
        <f>'для расчета'!I105</f>
        <v>16030.120999999997</v>
      </c>
    </row>
    <row r="39" spans="1:9" ht="15" customHeight="1" x14ac:dyDescent="0.2">
      <c r="A39" s="102" t="str">
        <f>'для расчета'!A106</f>
        <v>Расходы</v>
      </c>
      <c r="B39" s="137">
        <f>'для расчета'!B106</f>
        <v>734</v>
      </c>
      <c r="C39" s="137" t="str">
        <f>'для расчета'!C106</f>
        <v>01</v>
      </c>
      <c r="D39" s="137" t="str">
        <f>'для расчета'!D106</f>
        <v>04</v>
      </c>
      <c r="E39" s="137" t="str">
        <f>'для расчета'!E106</f>
        <v>0020400</v>
      </c>
      <c r="F39" s="137" t="str">
        <f>'для расчета'!F106</f>
        <v>500</v>
      </c>
      <c r="G39" s="137" t="str">
        <f>'для расчета'!G106</f>
        <v>200</v>
      </c>
      <c r="H39" s="138">
        <f>'для расчета'!H106</f>
        <v>16182.320999999996</v>
      </c>
      <c r="I39" s="138">
        <f>'для расчета'!I106</f>
        <v>16030.120999999997</v>
      </c>
    </row>
    <row r="40" spans="1:9" x14ac:dyDescent="0.2">
      <c r="A40" s="102" t="str">
        <f>'для расчета'!A107</f>
        <v>Оплата труда и начисления на оплату труда</v>
      </c>
      <c r="B40" s="137">
        <f>'для расчета'!B107</f>
        <v>734</v>
      </c>
      <c r="C40" s="137" t="str">
        <f>'для расчета'!C107</f>
        <v>01</v>
      </c>
      <c r="D40" s="137" t="str">
        <f>'для расчета'!D107</f>
        <v>04</v>
      </c>
      <c r="E40" s="137" t="str">
        <f>'для расчета'!E107</f>
        <v>0020400</v>
      </c>
      <c r="F40" s="137" t="str">
        <f>'для расчета'!F107</f>
        <v>500</v>
      </c>
      <c r="G40" s="137" t="str">
        <f>'для расчета'!G107</f>
        <v>210</v>
      </c>
      <c r="H40" s="138">
        <f>'для расчета'!H107</f>
        <v>15865.520999999997</v>
      </c>
      <c r="I40" s="138">
        <f>'для расчета'!I107</f>
        <v>15865.520999999997</v>
      </c>
    </row>
    <row r="41" spans="1:9" x14ac:dyDescent="0.2">
      <c r="A41" s="102" t="str">
        <f>'для расчета'!A108</f>
        <v>Заработная плата</v>
      </c>
      <c r="B41" s="137">
        <f>'для расчета'!B108</f>
        <v>734</v>
      </c>
      <c r="C41" s="137" t="str">
        <f>'для расчета'!C108</f>
        <v>01</v>
      </c>
      <c r="D41" s="137" t="str">
        <f>'для расчета'!D108</f>
        <v>04</v>
      </c>
      <c r="E41" s="137" t="str">
        <f>'для расчета'!E108</f>
        <v>0020400</v>
      </c>
      <c r="F41" s="137" t="str">
        <f>'для расчета'!F108</f>
        <v>500</v>
      </c>
      <c r="G41" s="137" t="str">
        <f>'для расчета'!G108</f>
        <v>211</v>
      </c>
      <c r="H41" s="138">
        <f>'для расчета'!H108</f>
        <v>12185.499999999998</v>
      </c>
      <c r="I41" s="138">
        <f>'для расчета'!I108</f>
        <v>12185.499999999998</v>
      </c>
    </row>
    <row r="42" spans="1:9" ht="13.5" hidden="1" customHeight="1" x14ac:dyDescent="0.2">
      <c r="A42" s="102" t="str">
        <f>'для расчета'!A109</f>
        <v>Прочие выплаты</v>
      </c>
      <c r="B42" s="137" t="str">
        <f>'для расчета'!B109</f>
        <v>734</v>
      </c>
      <c r="C42" s="137" t="str">
        <f>'для расчета'!C109</f>
        <v>01</v>
      </c>
      <c r="D42" s="137" t="str">
        <f>'для расчета'!D109</f>
        <v>04</v>
      </c>
      <c r="E42" s="137" t="str">
        <f>'для расчета'!E109</f>
        <v>0020400</v>
      </c>
      <c r="F42" s="137" t="str">
        <f>'для расчета'!F109</f>
        <v>500</v>
      </c>
      <c r="G42" s="137" t="str">
        <f>'для расчета'!G109</f>
        <v>212</v>
      </c>
      <c r="H42" s="138">
        <f>'для расчета'!H109</f>
        <v>0</v>
      </c>
      <c r="I42" s="138">
        <f>'для расчета'!I109</f>
        <v>0</v>
      </c>
    </row>
    <row r="43" spans="1:9" ht="16.5" customHeight="1" x14ac:dyDescent="0.2">
      <c r="A43" s="102" t="str">
        <f>'для расчета'!A110</f>
        <v>Начисления на оплату труда</v>
      </c>
      <c r="B43" s="137">
        <f>'для расчета'!B110</f>
        <v>734</v>
      </c>
      <c r="C43" s="137" t="str">
        <f>'для расчета'!C110</f>
        <v>01</v>
      </c>
      <c r="D43" s="137" t="str">
        <f>'для расчета'!D110</f>
        <v>04</v>
      </c>
      <c r="E43" s="137" t="str">
        <f>'для расчета'!E110</f>
        <v>0020400</v>
      </c>
      <c r="F43" s="137" t="str">
        <f>'для расчета'!F110</f>
        <v>500</v>
      </c>
      <c r="G43" s="137" t="str">
        <f>'для расчета'!G110</f>
        <v>213</v>
      </c>
      <c r="H43" s="138">
        <f>'для расчета'!H110</f>
        <v>3680.0209999999993</v>
      </c>
      <c r="I43" s="138">
        <f>'для расчета'!I110</f>
        <v>3680.0209999999993</v>
      </c>
    </row>
    <row r="44" spans="1:9" ht="17.45" customHeight="1" x14ac:dyDescent="0.2">
      <c r="A44" s="102" t="str">
        <f>'для расчета'!A111</f>
        <v>Приобретение услуг</v>
      </c>
      <c r="B44" s="137">
        <f>'для расчета'!B111</f>
        <v>734</v>
      </c>
      <c r="C44" s="137" t="str">
        <f>'для расчета'!C111</f>
        <v>01</v>
      </c>
      <c r="D44" s="137" t="str">
        <f>'для расчета'!D111</f>
        <v>04</v>
      </c>
      <c r="E44" s="137" t="str">
        <f>'для расчета'!E111</f>
        <v>0020400</v>
      </c>
      <c r="F44" s="137" t="str">
        <f>'для расчета'!F111</f>
        <v>500</v>
      </c>
      <c r="G44" s="137" t="str">
        <f>'для расчета'!G111</f>
        <v>220</v>
      </c>
      <c r="H44" s="138">
        <f>'для расчета'!H111</f>
        <v>295.5</v>
      </c>
      <c r="I44" s="138">
        <f>'для расчета'!I111</f>
        <v>164.6</v>
      </c>
    </row>
    <row r="45" spans="1:9" ht="16.149999999999999" customHeight="1" x14ac:dyDescent="0.2">
      <c r="A45" s="102" t="str">
        <f>'для расчета'!A112</f>
        <v>Услуги связи</v>
      </c>
      <c r="B45" s="137">
        <f>'для расчета'!B112</f>
        <v>734</v>
      </c>
      <c r="C45" s="137" t="str">
        <f>'для расчета'!C112</f>
        <v>01</v>
      </c>
      <c r="D45" s="137" t="str">
        <f>'для расчета'!D112</f>
        <v>04</v>
      </c>
      <c r="E45" s="137" t="str">
        <f>'для расчета'!E112</f>
        <v>0020400</v>
      </c>
      <c r="F45" s="137" t="str">
        <f>'для расчета'!F112</f>
        <v>500</v>
      </c>
      <c r="G45" s="137" t="str">
        <f>'для расчета'!G112</f>
        <v>221</v>
      </c>
      <c r="H45" s="138">
        <f>'для расчета'!H112</f>
        <v>155.5</v>
      </c>
      <c r="I45" s="138">
        <f>'для расчета'!I112</f>
        <v>0</v>
      </c>
    </row>
    <row r="46" spans="1:9" hidden="1" x14ac:dyDescent="0.2">
      <c r="A46" s="102" t="str">
        <f>'для расчета'!A113</f>
        <v>Транспортные услуги</v>
      </c>
      <c r="B46" s="137" t="str">
        <f>'для расчета'!B113</f>
        <v>734</v>
      </c>
      <c r="C46" s="137" t="str">
        <f>'для расчета'!C113</f>
        <v>01</v>
      </c>
      <c r="D46" s="137" t="str">
        <f>'для расчета'!D113</f>
        <v>04</v>
      </c>
      <c r="E46" s="137" t="str">
        <f>'для расчета'!E113</f>
        <v>0020400</v>
      </c>
      <c r="F46" s="137" t="str">
        <f>'для расчета'!F113</f>
        <v>500</v>
      </c>
      <c r="G46" s="137" t="str">
        <f>'для расчета'!G113</f>
        <v>222</v>
      </c>
      <c r="H46" s="138">
        <f>'для расчета'!H113</f>
        <v>0</v>
      </c>
      <c r="I46" s="138">
        <f>'для расчета'!I113</f>
        <v>0</v>
      </c>
    </row>
    <row r="47" spans="1:9" ht="15" customHeight="1" x14ac:dyDescent="0.2">
      <c r="A47" s="102" t="str">
        <f>'для расчета'!A114</f>
        <v>Коммунальные услуги</v>
      </c>
      <c r="B47" s="137">
        <f>'для расчета'!B114</f>
        <v>734</v>
      </c>
      <c r="C47" s="137" t="str">
        <f>'для расчета'!C114</f>
        <v>01</v>
      </c>
      <c r="D47" s="137" t="str">
        <f>'для расчета'!D114</f>
        <v>04</v>
      </c>
      <c r="E47" s="137" t="str">
        <f>'для расчета'!E114</f>
        <v>0020400</v>
      </c>
      <c r="F47" s="137" t="str">
        <f>'для расчета'!F114</f>
        <v>500</v>
      </c>
      <c r="G47" s="137" t="str">
        <f>'для расчета'!G114</f>
        <v>223</v>
      </c>
      <c r="H47" s="138">
        <f>'для расчета'!H114</f>
        <v>140</v>
      </c>
      <c r="I47" s="138">
        <f>'для расчета'!I114</f>
        <v>164.6</v>
      </c>
    </row>
    <row r="48" spans="1:9" ht="18" hidden="1" customHeight="1" x14ac:dyDescent="0.2">
      <c r="A48" s="102" t="str">
        <f>'для расчета'!A115</f>
        <v>Аренда, плата за пользование имуществом.</v>
      </c>
      <c r="B48" s="137">
        <f>'для расчета'!B115</f>
        <v>734</v>
      </c>
      <c r="C48" s="137" t="str">
        <f>'для расчета'!C115</f>
        <v>01</v>
      </c>
      <c r="D48" s="137" t="str">
        <f>'для расчета'!D115</f>
        <v>04</v>
      </c>
      <c r="E48" s="137" t="str">
        <f>'для расчета'!E115</f>
        <v>0020400</v>
      </c>
      <c r="F48" s="137" t="str">
        <f>'для расчета'!F115</f>
        <v>000</v>
      </c>
      <c r="G48" s="137" t="str">
        <f>'для расчета'!G115</f>
        <v>224</v>
      </c>
      <c r="H48" s="138">
        <f>'для расчета'!H115</f>
        <v>0</v>
      </c>
      <c r="I48" s="138">
        <f>'для расчета'!I115</f>
        <v>0</v>
      </c>
    </row>
    <row r="49" spans="1:9" ht="15" hidden="1" customHeight="1" x14ac:dyDescent="0.2">
      <c r="A49" s="102" t="str">
        <f>'для расчета'!A116</f>
        <v>Услуги на содержание имущества</v>
      </c>
      <c r="B49" s="137">
        <f>'для расчета'!B116</f>
        <v>734</v>
      </c>
      <c r="C49" s="137" t="str">
        <f>'для расчета'!C116</f>
        <v>01</v>
      </c>
      <c r="D49" s="137" t="str">
        <f>'для расчета'!D116</f>
        <v>04</v>
      </c>
      <c r="E49" s="137" t="str">
        <f>'для расчета'!E116</f>
        <v>0020400</v>
      </c>
      <c r="F49" s="137" t="str">
        <f>'для расчета'!F116</f>
        <v>500</v>
      </c>
      <c r="G49" s="137" t="str">
        <f>'для расчета'!G116</f>
        <v>225</v>
      </c>
      <c r="H49" s="138">
        <f>'для расчета'!H116</f>
        <v>0</v>
      </c>
      <c r="I49" s="138">
        <f>'для расчета'!I116</f>
        <v>0</v>
      </c>
    </row>
    <row r="50" spans="1:9" ht="16.899999999999999" hidden="1" customHeight="1" x14ac:dyDescent="0.2">
      <c r="A50" s="102" t="str">
        <f>'для расчета'!A117</f>
        <v>Прочие услуги</v>
      </c>
      <c r="B50" s="137">
        <f>'для расчета'!B117</f>
        <v>734</v>
      </c>
      <c r="C50" s="137" t="str">
        <f>'для расчета'!C117</f>
        <v>01</v>
      </c>
      <c r="D50" s="137" t="str">
        <f>'для расчета'!D117</f>
        <v>04</v>
      </c>
      <c r="E50" s="137" t="str">
        <f>'для расчета'!E117</f>
        <v>0020400</v>
      </c>
      <c r="F50" s="137" t="str">
        <f>'для расчета'!F117</f>
        <v>500</v>
      </c>
      <c r="G50" s="137" t="str">
        <f>'для расчета'!G117</f>
        <v>226</v>
      </c>
      <c r="H50" s="138">
        <f>'для расчета'!H117</f>
        <v>0</v>
      </c>
      <c r="I50" s="138">
        <f>'для расчета'!I117</f>
        <v>0</v>
      </c>
    </row>
    <row r="51" spans="1:9" ht="16.899999999999999" customHeight="1" x14ac:dyDescent="0.2">
      <c r="A51" s="102" t="str">
        <f>'для расчета'!A118</f>
        <v>Прочие расходы</v>
      </c>
      <c r="B51" s="137">
        <f>'для расчета'!B118</f>
        <v>734</v>
      </c>
      <c r="C51" s="137" t="str">
        <f>'для расчета'!C118</f>
        <v>01</v>
      </c>
      <c r="D51" s="137" t="str">
        <f>'для расчета'!D118</f>
        <v>04</v>
      </c>
      <c r="E51" s="137" t="str">
        <f>'для расчета'!E118</f>
        <v>0020400</v>
      </c>
      <c r="F51" s="137" t="str">
        <f>'для расчета'!F118</f>
        <v>500</v>
      </c>
      <c r="G51" s="137" t="str">
        <f>'для расчета'!G118</f>
        <v>290</v>
      </c>
      <c r="H51" s="138">
        <f>'для расчета'!H118</f>
        <v>21.3</v>
      </c>
      <c r="I51" s="138">
        <f>'для расчета'!I118</f>
        <v>0</v>
      </c>
    </row>
    <row r="52" spans="1:9" ht="18" customHeight="1" x14ac:dyDescent="0.2">
      <c r="A52" s="102" t="str">
        <f>'для расчета'!A119</f>
        <v>Поступление нефинансовых активов</v>
      </c>
      <c r="B52" s="137">
        <f>'для расчета'!B119</f>
        <v>734</v>
      </c>
      <c r="C52" s="137" t="str">
        <f>'для расчета'!C119</f>
        <v>01</v>
      </c>
      <c r="D52" s="137" t="str">
        <f>'для расчета'!D119</f>
        <v>04</v>
      </c>
      <c r="E52" s="137" t="str">
        <f>'для расчета'!E119</f>
        <v>0020400</v>
      </c>
      <c r="F52" s="137" t="str">
        <f>'для расчета'!F119</f>
        <v>500</v>
      </c>
      <c r="G52" s="137" t="str">
        <f>'для расчета'!G119</f>
        <v>300</v>
      </c>
      <c r="H52" s="138">
        <f>'для расчета'!H119</f>
        <v>37.799999999999997</v>
      </c>
      <c r="I52" s="138">
        <f>'для расчета'!I119</f>
        <v>0</v>
      </c>
    </row>
    <row r="53" spans="1:9" ht="16.149999999999999" customHeight="1" x14ac:dyDescent="0.2">
      <c r="A53" s="102" t="str">
        <f>'для расчета'!A121</f>
        <v>Увеличение стоимости материальных запасов</v>
      </c>
      <c r="B53" s="137">
        <f>'для расчета'!B121</f>
        <v>734</v>
      </c>
      <c r="C53" s="137" t="str">
        <f>'для расчета'!C121</f>
        <v>01</v>
      </c>
      <c r="D53" s="137" t="str">
        <f>'для расчета'!D121</f>
        <v>04</v>
      </c>
      <c r="E53" s="137" t="str">
        <f>'для расчета'!E121</f>
        <v>0020400</v>
      </c>
      <c r="F53" s="137" t="str">
        <f>'для расчета'!F121</f>
        <v>500</v>
      </c>
      <c r="G53" s="137" t="str">
        <f>'для расчета'!G121</f>
        <v>340</v>
      </c>
      <c r="H53" s="138">
        <f>'для расчета'!H121</f>
        <v>37.799999999999997</v>
      </c>
      <c r="I53" s="138">
        <f>'для расчета'!I121</f>
        <v>0</v>
      </c>
    </row>
    <row r="54" spans="1:9" ht="17.45" customHeight="1" x14ac:dyDescent="0.2">
      <c r="A54" s="54" t="str">
        <f>'для расчета'!A122</f>
        <v>Резервные фонды</v>
      </c>
      <c r="B54" s="146">
        <f>'для расчета'!B122</f>
        <v>734</v>
      </c>
      <c r="C54" s="146" t="str">
        <f>'для расчета'!C122</f>
        <v>01</v>
      </c>
      <c r="D54" s="146" t="str">
        <f>'для расчета'!D122</f>
        <v>11</v>
      </c>
      <c r="E54" s="146" t="str">
        <f>'для расчета'!E122</f>
        <v>0000000</v>
      </c>
      <c r="F54" s="146" t="str">
        <f>'для расчета'!F122</f>
        <v>000</v>
      </c>
      <c r="G54" s="146" t="str">
        <f>'для расчета'!G122</f>
        <v>000</v>
      </c>
      <c r="H54" s="147">
        <f>'для расчета'!H122</f>
        <v>100</v>
      </c>
      <c r="I54" s="147">
        <f>'для расчета'!I122</f>
        <v>100</v>
      </c>
    </row>
    <row r="55" spans="1:9" ht="16.149999999999999" customHeight="1" x14ac:dyDescent="0.2">
      <c r="A55" s="102" t="str">
        <f>'для расчета'!A123</f>
        <v>Резервные фонды</v>
      </c>
      <c r="B55" s="137">
        <f>'для расчета'!B123</f>
        <v>734</v>
      </c>
      <c r="C55" s="137" t="str">
        <f>'для расчета'!C123</f>
        <v>01</v>
      </c>
      <c r="D55" s="137" t="str">
        <f>'для расчета'!D123</f>
        <v>11</v>
      </c>
      <c r="E55" s="137" t="str">
        <f>'для расчета'!E123</f>
        <v>0700000</v>
      </c>
      <c r="F55" s="137" t="str">
        <f>'для расчета'!F123</f>
        <v>000</v>
      </c>
      <c r="G55" s="137" t="str">
        <f>'для расчета'!G123</f>
        <v>000</v>
      </c>
      <c r="H55" s="138">
        <f>'для расчета'!H123</f>
        <v>100</v>
      </c>
      <c r="I55" s="138">
        <f>'для расчета'!I123</f>
        <v>100</v>
      </c>
    </row>
    <row r="56" spans="1:9" ht="15.6" customHeight="1" x14ac:dyDescent="0.2">
      <c r="A56" s="102" t="str">
        <f>'для расчета'!A124</f>
        <v>Резервные фонды местных администраций</v>
      </c>
      <c r="B56" s="137">
        <f>'для расчета'!B124</f>
        <v>734</v>
      </c>
      <c r="C56" s="137" t="str">
        <f>'для расчета'!C124</f>
        <v>01</v>
      </c>
      <c r="D56" s="137" t="str">
        <f>'для расчета'!D124</f>
        <v>11</v>
      </c>
      <c r="E56" s="137" t="str">
        <f>'для расчета'!E124</f>
        <v>0700500</v>
      </c>
      <c r="F56" s="137" t="str">
        <f>'для расчета'!F124</f>
        <v>013</v>
      </c>
      <c r="G56" s="137" t="str">
        <f>'для расчета'!G124</f>
        <v>000</v>
      </c>
      <c r="H56" s="138">
        <f>'для расчета'!H124</f>
        <v>100</v>
      </c>
      <c r="I56" s="138">
        <f>'для расчета'!I124</f>
        <v>100</v>
      </c>
    </row>
    <row r="57" spans="1:9" ht="16.899999999999999" customHeight="1" x14ac:dyDescent="0.2">
      <c r="A57" s="102" t="str">
        <f>'для расчета'!A125</f>
        <v>Расходы</v>
      </c>
      <c r="B57" s="137">
        <f>'для расчета'!B125</f>
        <v>734</v>
      </c>
      <c r="C57" s="137" t="str">
        <f>'для расчета'!C125</f>
        <v>01</v>
      </c>
      <c r="D57" s="137" t="str">
        <f>'для расчета'!D125</f>
        <v>11</v>
      </c>
      <c r="E57" s="137" t="str">
        <f>'для расчета'!E125</f>
        <v>0700500</v>
      </c>
      <c r="F57" s="137" t="str">
        <f>'для расчета'!F125</f>
        <v>013</v>
      </c>
      <c r="G57" s="137">
        <f>'для расчета'!G125</f>
        <v>200</v>
      </c>
      <c r="H57" s="138">
        <f>'для расчета'!H125</f>
        <v>100</v>
      </c>
      <c r="I57" s="138">
        <f>'для расчета'!I125</f>
        <v>100</v>
      </c>
    </row>
    <row r="58" spans="1:9" ht="16.149999999999999" customHeight="1" x14ac:dyDescent="0.2">
      <c r="A58" s="102" t="str">
        <f>'для расчета'!A126</f>
        <v>Прочие расходы</v>
      </c>
      <c r="B58" s="137">
        <f>'для расчета'!B126</f>
        <v>734</v>
      </c>
      <c r="C58" s="137" t="str">
        <f>'для расчета'!C126</f>
        <v>01</v>
      </c>
      <c r="D58" s="137" t="str">
        <f>'для расчета'!D126</f>
        <v>11</v>
      </c>
      <c r="E58" s="137" t="str">
        <f>'для расчета'!E126</f>
        <v>0700500</v>
      </c>
      <c r="F58" s="137" t="str">
        <f>'для расчета'!F126</f>
        <v>013</v>
      </c>
      <c r="G58" s="137">
        <f>'для расчета'!G126</f>
        <v>290</v>
      </c>
      <c r="H58" s="138">
        <f>'для расчета'!H126</f>
        <v>100</v>
      </c>
      <c r="I58" s="138">
        <f>'для расчета'!I126</f>
        <v>100</v>
      </c>
    </row>
    <row r="59" spans="1:9" ht="23.25" customHeight="1" x14ac:dyDescent="0.2">
      <c r="A59" s="54" t="str">
        <f>'для расчета'!A133</f>
        <v>НАЦИОНАЛЬНАЯ ОБОРОНА</v>
      </c>
      <c r="B59" s="146">
        <f>'для расчета'!B133</f>
        <v>734</v>
      </c>
      <c r="C59" s="146" t="str">
        <f>'для расчета'!C133</f>
        <v>02</v>
      </c>
      <c r="D59" s="146" t="str">
        <f>'для расчета'!D133</f>
        <v>00</v>
      </c>
      <c r="E59" s="146" t="str">
        <f>'для расчета'!E133</f>
        <v>0000000</v>
      </c>
      <c r="F59" s="146" t="str">
        <f>'для расчета'!F133</f>
        <v>000</v>
      </c>
      <c r="G59" s="146" t="str">
        <f>'для расчета'!G133</f>
        <v>000</v>
      </c>
      <c r="H59" s="147">
        <f>'для расчета'!H133</f>
        <v>422.3236</v>
      </c>
      <c r="I59" s="147">
        <f>'для расчета'!I133</f>
        <v>432.22360000000003</v>
      </c>
    </row>
    <row r="60" spans="1:9" ht="15.6" customHeight="1" x14ac:dyDescent="0.2">
      <c r="A60" s="102" t="str">
        <f>'для расчета'!A134</f>
        <v>Мобилизационная и вневойсковая подготовка</v>
      </c>
      <c r="B60" s="137">
        <f>'для расчета'!B134</f>
        <v>734</v>
      </c>
      <c r="C60" s="137" t="str">
        <f>'для расчета'!C134</f>
        <v>02</v>
      </c>
      <c r="D60" s="137" t="str">
        <f>'для расчета'!D134</f>
        <v>03</v>
      </c>
      <c r="E60" s="137" t="str">
        <f>'для расчета'!E134</f>
        <v>0000000</v>
      </c>
      <c r="F60" s="137" t="str">
        <f>'для расчета'!F134</f>
        <v>000</v>
      </c>
      <c r="G60" s="137" t="str">
        <f>'для расчета'!G134</f>
        <v>000</v>
      </c>
      <c r="H60" s="138">
        <f>'для расчета'!H134</f>
        <v>422.3236</v>
      </c>
      <c r="I60" s="138">
        <f>'для расчета'!I134</f>
        <v>432.22360000000003</v>
      </c>
    </row>
    <row r="61" spans="1:9" ht="38.25" hidden="1" x14ac:dyDescent="0.2">
      <c r="A61" s="102" t="str">
        <f>'для расчета'!A135</f>
        <v>Осуществление первичного воинского учета на территориях, где отсутствуют военные комиссариаты</v>
      </c>
      <c r="B61" s="137">
        <f>'для расчета'!B135</f>
        <v>734</v>
      </c>
      <c r="C61" s="137" t="str">
        <f>'для расчета'!C135</f>
        <v>02</v>
      </c>
      <c r="D61" s="137" t="str">
        <f>'для расчета'!D135</f>
        <v>03</v>
      </c>
      <c r="E61" s="137" t="str">
        <f>'для расчета'!E135</f>
        <v>0013600</v>
      </c>
      <c r="F61" s="137" t="str">
        <f>'для расчета'!F135</f>
        <v>000</v>
      </c>
      <c r="G61" s="137" t="str">
        <f>'для расчета'!G135</f>
        <v>000</v>
      </c>
      <c r="H61" s="138">
        <f>'для расчета'!H135</f>
        <v>422.3236</v>
      </c>
      <c r="I61" s="138">
        <f>'для расчета'!I135</f>
        <v>432.22360000000003</v>
      </c>
    </row>
    <row r="62" spans="1:9" ht="30" customHeight="1" x14ac:dyDescent="0.2">
      <c r="A62" s="102" t="str">
        <f>'для расчета'!A135</f>
        <v>Осуществление первичного воинского учета на территориях, где отсутствуют военные комиссариаты</v>
      </c>
      <c r="B62" s="137">
        <f>'для расчета'!B136</f>
        <v>734</v>
      </c>
      <c r="C62" s="137" t="str">
        <f>'для расчета'!C135</f>
        <v>02</v>
      </c>
      <c r="D62" s="137" t="str">
        <f>'для расчета'!D135</f>
        <v>03</v>
      </c>
      <c r="E62" s="137" t="str">
        <f>'для расчета'!E135</f>
        <v>0013600</v>
      </c>
      <c r="F62" s="137" t="str">
        <f>'для расчета'!F135</f>
        <v>000</v>
      </c>
      <c r="G62" s="137" t="str">
        <f>'для расчета'!G135</f>
        <v>000</v>
      </c>
      <c r="H62" s="138">
        <f>'для расчета'!H135</f>
        <v>422.3236</v>
      </c>
      <c r="I62" s="138">
        <f>'для расчета'!I135</f>
        <v>432.22360000000003</v>
      </c>
    </row>
    <row r="63" spans="1:9" ht="18" customHeight="1" x14ac:dyDescent="0.2">
      <c r="A63" s="102" t="str">
        <f>'для расчета'!A136</f>
        <v>Выполнение функций государственными органами</v>
      </c>
      <c r="B63" s="137">
        <f>'для расчета'!B137</f>
        <v>734</v>
      </c>
      <c r="C63" s="137" t="str">
        <f>'для расчета'!C136</f>
        <v>02</v>
      </c>
      <c r="D63" s="137" t="str">
        <f>'для расчета'!D136</f>
        <v>03</v>
      </c>
      <c r="E63" s="137" t="str">
        <f>'для расчета'!E136</f>
        <v>0013600</v>
      </c>
      <c r="F63" s="137" t="str">
        <f>'для расчета'!F136</f>
        <v>500</v>
      </c>
      <c r="G63" s="137" t="str">
        <f>'для расчета'!G136</f>
        <v>000</v>
      </c>
      <c r="H63" s="138">
        <f>'для расчета'!H136</f>
        <v>422.3236</v>
      </c>
      <c r="I63" s="138">
        <f>'для расчета'!I136</f>
        <v>432.22360000000003</v>
      </c>
    </row>
    <row r="64" spans="1:9" ht="18" customHeight="1" x14ac:dyDescent="0.2">
      <c r="A64" s="102" t="str">
        <f>'для расчета'!A137</f>
        <v>Расходы</v>
      </c>
      <c r="B64" s="137">
        <f>'для расчета'!B138</f>
        <v>734</v>
      </c>
      <c r="C64" s="137" t="str">
        <f>'для расчета'!C137</f>
        <v>02</v>
      </c>
      <c r="D64" s="137" t="str">
        <f>'для расчета'!D137</f>
        <v>03</v>
      </c>
      <c r="E64" s="137" t="str">
        <f>'для расчета'!E137</f>
        <v>0013600</v>
      </c>
      <c r="F64" s="137" t="str">
        <f>'для расчета'!F137</f>
        <v>500</v>
      </c>
      <c r="G64" s="137" t="str">
        <f>'для расчета'!G137</f>
        <v>200</v>
      </c>
      <c r="H64" s="138">
        <f>'для расчета'!H137</f>
        <v>422.3236</v>
      </c>
      <c r="I64" s="138">
        <f>'для расчета'!I137</f>
        <v>432.22360000000003</v>
      </c>
    </row>
    <row r="65" spans="1:9" ht="16.899999999999999" customHeight="1" x14ac:dyDescent="0.2">
      <c r="A65" s="102" t="str">
        <f>'для расчета'!A138</f>
        <v>Оплата труда и начисления на оплату труда</v>
      </c>
      <c r="B65" s="137">
        <f>'для расчета'!B138</f>
        <v>734</v>
      </c>
      <c r="C65" s="137" t="str">
        <f>'для расчета'!C138</f>
        <v>02</v>
      </c>
      <c r="D65" s="137" t="str">
        <f>'для расчета'!D138</f>
        <v>03</v>
      </c>
      <c r="E65" s="137" t="str">
        <f>'для расчета'!E138</f>
        <v>0013600</v>
      </c>
      <c r="F65" s="137" t="str">
        <f>'для расчета'!F138</f>
        <v>500</v>
      </c>
      <c r="G65" s="137" t="str">
        <f>'для расчета'!G138</f>
        <v>210</v>
      </c>
      <c r="H65" s="138">
        <f>'для расчета'!H138</f>
        <v>379.92360000000002</v>
      </c>
      <c r="I65" s="138">
        <f>'для расчета'!I138</f>
        <v>379.92360000000002</v>
      </c>
    </row>
    <row r="66" spans="1:9" ht="15.75" customHeight="1" x14ac:dyDescent="0.2">
      <c r="A66" s="102" t="str">
        <f>'для расчета'!A139</f>
        <v>Заработная плата</v>
      </c>
      <c r="B66" s="137">
        <f>'для расчета'!B139</f>
        <v>734</v>
      </c>
      <c r="C66" s="137" t="str">
        <f>'для расчета'!C139</f>
        <v>02</v>
      </c>
      <c r="D66" s="137" t="str">
        <f>'для расчета'!D139</f>
        <v>03</v>
      </c>
      <c r="E66" s="137" t="str">
        <f>'для расчета'!E139</f>
        <v>0013600</v>
      </c>
      <c r="F66" s="137" t="str">
        <f>'для расчета'!F139</f>
        <v>500</v>
      </c>
      <c r="G66" s="137" t="str">
        <f>'для расчета'!G139</f>
        <v>211</v>
      </c>
      <c r="H66" s="138">
        <f>'для расчета'!H139</f>
        <v>291.8</v>
      </c>
      <c r="I66" s="138">
        <f>'для расчета'!I139</f>
        <v>291.8</v>
      </c>
    </row>
    <row r="67" spans="1:9" ht="15.75" hidden="1" customHeight="1" x14ac:dyDescent="0.2">
      <c r="A67" s="102" t="str">
        <f>'для расчета'!A140</f>
        <v>Прочие выплаты</v>
      </c>
      <c r="B67" s="137">
        <f>'для расчета'!B140</f>
        <v>734</v>
      </c>
      <c r="C67" s="137" t="str">
        <f>'для расчета'!C140</f>
        <v>02</v>
      </c>
      <c r="D67" s="137" t="str">
        <f>'для расчета'!D140</f>
        <v>03</v>
      </c>
      <c r="E67" s="137" t="str">
        <f>'для расчета'!E140</f>
        <v>0013600</v>
      </c>
      <c r="F67" s="137" t="str">
        <f>'для расчета'!F140</f>
        <v>009</v>
      </c>
      <c r="G67" s="137" t="str">
        <f>'для расчета'!G140</f>
        <v>212</v>
      </c>
      <c r="H67" s="138">
        <f>'для расчета'!H140</f>
        <v>0</v>
      </c>
      <c r="I67" s="138">
        <f>'для расчета'!I140</f>
        <v>0</v>
      </c>
    </row>
    <row r="68" spans="1:9" ht="19.899999999999999" customHeight="1" x14ac:dyDescent="0.2">
      <c r="A68" s="102" t="str">
        <f>'для расчета'!A141</f>
        <v>Начисления на оплату труда</v>
      </c>
      <c r="B68" s="137">
        <f>'для расчета'!B141</f>
        <v>734</v>
      </c>
      <c r="C68" s="137" t="str">
        <f>'для расчета'!C141</f>
        <v>02</v>
      </c>
      <c r="D68" s="137" t="str">
        <f>'для расчета'!D141</f>
        <v>03</v>
      </c>
      <c r="E68" s="137" t="str">
        <f>'для расчета'!E141</f>
        <v>0013600</v>
      </c>
      <c r="F68" s="137" t="str">
        <f>'для расчета'!F141</f>
        <v>500</v>
      </c>
      <c r="G68" s="137" t="str">
        <f>'для расчета'!G141</f>
        <v>213</v>
      </c>
      <c r="H68" s="138">
        <f>'для расчета'!H141</f>
        <v>88.123599999999996</v>
      </c>
      <c r="I68" s="138">
        <f>'для расчета'!I141</f>
        <v>88.123599999999996</v>
      </c>
    </row>
    <row r="69" spans="1:9" ht="19.899999999999999" customHeight="1" x14ac:dyDescent="0.2">
      <c r="A69" s="102" t="str">
        <f>'для расчета'!A142</f>
        <v>Приобретение услуг</v>
      </c>
      <c r="B69" s="137" t="str">
        <f>'для расчета'!B142</f>
        <v>734</v>
      </c>
      <c r="C69" s="137" t="str">
        <f>'для расчета'!C142</f>
        <v>02</v>
      </c>
      <c r="D69" s="137" t="str">
        <f>'для расчета'!D142</f>
        <v>03</v>
      </c>
      <c r="E69" s="137" t="str">
        <f>'для расчета'!E142</f>
        <v>0013600</v>
      </c>
      <c r="F69" s="137" t="str">
        <f>'для расчета'!F142</f>
        <v>500</v>
      </c>
      <c r="G69" s="137" t="str">
        <f>'для расчета'!G142</f>
        <v>220</v>
      </c>
      <c r="H69" s="138">
        <f>'для расчета'!H142</f>
        <v>42.4</v>
      </c>
      <c r="I69" s="138">
        <f>'для расчета'!I142</f>
        <v>52.3</v>
      </c>
    </row>
    <row r="70" spans="1:9" ht="20.45" customHeight="1" x14ac:dyDescent="0.2">
      <c r="A70" s="102" t="str">
        <f>'для расчета'!A143</f>
        <v>Арендная плата за пользование имуществом</v>
      </c>
      <c r="B70" s="137">
        <f>'для расчета'!B143</f>
        <v>734</v>
      </c>
      <c r="C70" s="137" t="str">
        <f>'для расчета'!C143</f>
        <v>02</v>
      </c>
      <c r="D70" s="137" t="str">
        <f>'для расчета'!D143</f>
        <v>03</v>
      </c>
      <c r="E70" s="137" t="str">
        <f>'для расчета'!E143</f>
        <v>0013600</v>
      </c>
      <c r="F70" s="137" t="str">
        <f>'для расчета'!F143</f>
        <v>500</v>
      </c>
      <c r="G70" s="137" t="str">
        <f>'для расчета'!G143</f>
        <v>224</v>
      </c>
      <c r="H70" s="138">
        <f>'для расчета'!H143</f>
        <v>42.4</v>
      </c>
      <c r="I70" s="138">
        <f>'для расчета'!I143</f>
        <v>52.3</v>
      </c>
    </row>
    <row r="71" spans="1:9" ht="20.45" hidden="1" customHeight="1" x14ac:dyDescent="0.2">
      <c r="A71" s="102" t="str">
        <f>'для расчета'!A144</f>
        <v>Прочие расходы</v>
      </c>
      <c r="B71" s="137">
        <f>'для расчета'!B144</f>
        <v>734</v>
      </c>
      <c r="C71" s="137" t="str">
        <f>'для расчета'!C144</f>
        <v>02</v>
      </c>
      <c r="D71" s="137" t="str">
        <f>'для расчета'!D144</f>
        <v>03</v>
      </c>
      <c r="E71" s="137" t="str">
        <f>'для расчета'!E144</f>
        <v>0013600</v>
      </c>
      <c r="F71" s="137" t="str">
        <f>'для расчета'!F144</f>
        <v>500</v>
      </c>
      <c r="G71" s="137" t="str">
        <f>'для расчета'!G144</f>
        <v>290</v>
      </c>
      <c r="H71" s="138">
        <f>'для расчета'!H144</f>
        <v>0</v>
      </c>
      <c r="I71" s="138">
        <f>'для расчета'!I144</f>
        <v>0</v>
      </c>
    </row>
    <row r="72" spans="1:9" ht="21.6" hidden="1" customHeight="1" x14ac:dyDescent="0.2">
      <c r="A72" s="102" t="str">
        <f>'для расчета'!A145</f>
        <v>Поступление нефинансовых активов</v>
      </c>
      <c r="B72" s="137">
        <f>'для расчета'!B145</f>
        <v>734</v>
      </c>
      <c r="C72" s="137" t="str">
        <f>'для расчета'!C145</f>
        <v>02</v>
      </c>
      <c r="D72" s="137" t="str">
        <f>'для расчета'!D145</f>
        <v>03</v>
      </c>
      <c r="E72" s="137" t="str">
        <f>'для расчета'!E145</f>
        <v>0013600</v>
      </c>
      <c r="F72" s="137" t="str">
        <f>'для расчета'!F145</f>
        <v>500</v>
      </c>
      <c r="G72" s="137" t="str">
        <f>'для расчета'!G145</f>
        <v>300</v>
      </c>
      <c r="H72" s="138">
        <f>'для расчета'!H145</f>
        <v>0</v>
      </c>
      <c r="I72" s="138">
        <f>'для расчета'!I145</f>
        <v>0</v>
      </c>
    </row>
    <row r="73" spans="1:9" ht="24" hidden="1" customHeight="1" x14ac:dyDescent="0.2">
      <c r="A73" s="102" t="str">
        <f>'для расчета'!A146</f>
        <v>Увеличение стоимости основных средств</v>
      </c>
      <c r="B73" s="137" t="str">
        <f>'для расчета'!B146</f>
        <v>734</v>
      </c>
      <c r="C73" s="137" t="str">
        <f>'для расчета'!C146</f>
        <v>02</v>
      </c>
      <c r="D73" s="137" t="str">
        <f>'для расчета'!D146</f>
        <v>03</v>
      </c>
      <c r="E73" s="137" t="str">
        <f>'для расчета'!E146</f>
        <v>0013600</v>
      </c>
      <c r="F73" s="137" t="str">
        <f>'для расчета'!F146</f>
        <v>500</v>
      </c>
      <c r="G73" s="137" t="str">
        <f>'для расчета'!G146</f>
        <v>310</v>
      </c>
      <c r="H73" s="138">
        <f>'для расчета'!H146</f>
        <v>0</v>
      </c>
      <c r="I73" s="138">
        <f>'для расчета'!I146</f>
        <v>0</v>
      </c>
    </row>
    <row r="74" spans="1:9" ht="21" hidden="1" customHeight="1" x14ac:dyDescent="0.2">
      <c r="A74" s="102" t="str">
        <f>'для расчета'!A147</f>
        <v>Увеличение стоимости материальных запасов</v>
      </c>
      <c r="B74" s="137" t="str">
        <f>'для расчета'!B147</f>
        <v>734</v>
      </c>
      <c r="C74" s="137" t="str">
        <f>'для расчета'!C147</f>
        <v>02</v>
      </c>
      <c r="D74" s="137" t="str">
        <f>'для расчета'!D147</f>
        <v>03</v>
      </c>
      <c r="E74" s="137" t="str">
        <f>'для расчета'!E147</f>
        <v>0013600</v>
      </c>
      <c r="F74" s="137" t="str">
        <f>'для расчета'!F147</f>
        <v>500</v>
      </c>
      <c r="G74" s="137">
        <f>'для расчета'!G147</f>
        <v>340</v>
      </c>
      <c r="H74" s="138">
        <f>'для расчета'!H147</f>
        <v>0</v>
      </c>
      <c r="I74" s="138">
        <f>'для расчета'!I147</f>
        <v>0</v>
      </c>
    </row>
    <row r="75" spans="1:9" ht="24" customHeight="1" x14ac:dyDescent="0.2">
      <c r="A75" s="54" t="str">
        <f>'для расчета'!A173</f>
        <v>ЖИЛИЩНО-КОММУНАЛЬНОЕ ХОЗЯЙСТВО</v>
      </c>
      <c r="B75" s="146">
        <f>'для расчета'!B173</f>
        <v>734</v>
      </c>
      <c r="C75" s="146" t="str">
        <f>'для расчета'!C173</f>
        <v>05</v>
      </c>
      <c r="D75" s="146" t="str">
        <f>'для расчета'!D173</f>
        <v>00</v>
      </c>
      <c r="E75" s="146" t="str">
        <f>'для расчета'!E173</f>
        <v>0000000</v>
      </c>
      <c r="F75" s="146" t="str">
        <f>'для расчета'!F173</f>
        <v>000</v>
      </c>
      <c r="G75" s="146" t="str">
        <f>'для расчета'!G173</f>
        <v>000</v>
      </c>
      <c r="H75" s="147">
        <f>'для расчета'!H173</f>
        <v>1050</v>
      </c>
      <c r="I75" s="147">
        <f>'для расчета'!I173</f>
        <v>850</v>
      </c>
    </row>
    <row r="76" spans="1:9" ht="17.45" hidden="1" customHeight="1" x14ac:dyDescent="0.2">
      <c r="A76" s="54" t="str">
        <f>'для расчета'!A174</f>
        <v>Жилищное хозяйство</v>
      </c>
      <c r="B76" s="146">
        <f>'для расчета'!B174</f>
        <v>734</v>
      </c>
      <c r="C76" s="146" t="str">
        <f>'для расчета'!C174</f>
        <v>05</v>
      </c>
      <c r="D76" s="146" t="str">
        <f>'для расчета'!D174</f>
        <v>01</v>
      </c>
      <c r="E76" s="146" t="str">
        <f>'для расчета'!E174</f>
        <v>0000000</v>
      </c>
      <c r="F76" s="146" t="str">
        <f>'для расчета'!F174</f>
        <v>000</v>
      </c>
      <c r="G76" s="146" t="str">
        <f>'для расчета'!G174</f>
        <v>000</v>
      </c>
      <c r="H76" s="147">
        <f>'для расчета'!H174</f>
        <v>0</v>
      </c>
      <c r="I76" s="147">
        <f>'для расчета'!I174</f>
        <v>0</v>
      </c>
    </row>
    <row r="77" spans="1:9" ht="17.45" hidden="1" customHeight="1" x14ac:dyDescent="0.2">
      <c r="A77" s="102" t="str">
        <f>'для расчета'!A188</f>
        <v>Целевые программы муниципальных образований</v>
      </c>
      <c r="B77" s="137" t="str">
        <f>'для расчета'!B188</f>
        <v>734</v>
      </c>
      <c r="C77" s="137" t="str">
        <f>'для расчета'!C188</f>
        <v>05</v>
      </c>
      <c r="D77" s="137" t="str">
        <f>'для расчета'!D188</f>
        <v>01</v>
      </c>
      <c r="E77" s="137" t="str">
        <f>'для расчета'!E188</f>
        <v>7972000</v>
      </c>
      <c r="F77" s="137" t="str">
        <f>'для расчета'!F188</f>
        <v>000</v>
      </c>
      <c r="G77" s="137" t="str">
        <f>'для расчета'!G188</f>
        <v>000</v>
      </c>
      <c r="H77" s="138">
        <f>'для расчета'!H188</f>
        <v>0</v>
      </c>
      <c r="I77" s="138">
        <f>'для расчета'!I188</f>
        <v>0</v>
      </c>
    </row>
    <row r="78" spans="1:9" ht="45" hidden="1" customHeight="1" x14ac:dyDescent="0.2">
      <c r="A78" s="102" t="str">
        <f>'для расчета'!A189</f>
        <v>Муниципальная целевая программа "Переселение граждан из ветхого и аварийного жилищного фонда в Хомутовском муниципальном образовании"</v>
      </c>
      <c r="B78" s="137" t="str">
        <f>'для расчета'!B189</f>
        <v>734</v>
      </c>
      <c r="C78" s="137" t="str">
        <f>'для расчета'!C189</f>
        <v>05</v>
      </c>
      <c r="D78" s="137" t="str">
        <f>'для расчета'!D189</f>
        <v>01</v>
      </c>
      <c r="E78" s="137" t="str">
        <f>'для расчета'!E189</f>
        <v>7972001</v>
      </c>
      <c r="F78" s="137" t="str">
        <f>'для расчета'!F189</f>
        <v>000</v>
      </c>
      <c r="G78" s="137" t="str">
        <f>'для расчета'!G189</f>
        <v>000</v>
      </c>
      <c r="H78" s="138">
        <f>'для расчета'!H189</f>
        <v>0</v>
      </c>
      <c r="I78" s="138">
        <f>'для расчета'!I189</f>
        <v>0</v>
      </c>
    </row>
    <row r="79" spans="1:9" ht="32.25" hidden="1" customHeight="1" x14ac:dyDescent="0.2">
      <c r="A79" s="102" t="str">
        <f>'для расчета'!A190</f>
        <v>Выполнение функций органами местного самоуправления</v>
      </c>
      <c r="B79" s="137" t="str">
        <f>'для расчета'!B190</f>
        <v>734</v>
      </c>
      <c r="C79" s="137" t="str">
        <f>'для расчета'!C190</f>
        <v>05</v>
      </c>
      <c r="D79" s="137" t="str">
        <f>'для расчета'!D190</f>
        <v>01</v>
      </c>
      <c r="E79" s="137" t="str">
        <f>'для расчета'!E190</f>
        <v>7972001</v>
      </c>
      <c r="F79" s="137" t="str">
        <f>'для расчета'!F190</f>
        <v>500</v>
      </c>
      <c r="G79" s="137" t="str">
        <f>'для расчета'!G190</f>
        <v>000</v>
      </c>
      <c r="H79" s="138">
        <f>'для расчета'!H190</f>
        <v>0</v>
      </c>
      <c r="I79" s="138">
        <f>'для расчета'!I190</f>
        <v>0</v>
      </c>
    </row>
    <row r="80" spans="1:9" ht="17.45" hidden="1" customHeight="1" x14ac:dyDescent="0.2">
      <c r="A80" s="102" t="str">
        <f>'для расчета'!A191</f>
        <v>Поступление нефинансовых активов</v>
      </c>
      <c r="B80" s="137" t="str">
        <f>'для расчета'!B191</f>
        <v>734</v>
      </c>
      <c r="C80" s="137" t="str">
        <f>'для расчета'!C191</f>
        <v>05</v>
      </c>
      <c r="D80" s="137" t="str">
        <f>'для расчета'!D191</f>
        <v>01</v>
      </c>
      <c r="E80" s="137" t="str">
        <f>'для расчета'!E191</f>
        <v>7972001</v>
      </c>
      <c r="F80" s="137" t="str">
        <f>'для расчета'!F191</f>
        <v>500</v>
      </c>
      <c r="G80" s="137" t="str">
        <f>'для расчета'!G191</f>
        <v>300</v>
      </c>
      <c r="H80" s="138">
        <f>'для расчета'!H191</f>
        <v>0</v>
      </c>
      <c r="I80" s="138">
        <f>'для расчета'!I191</f>
        <v>0</v>
      </c>
    </row>
    <row r="81" spans="1:9" ht="17.45" hidden="1" customHeight="1" x14ac:dyDescent="0.2">
      <c r="A81" s="102" t="str">
        <f>'для расчета'!A192</f>
        <v>Увеличение стоимости основных средств</v>
      </c>
      <c r="B81" s="137" t="str">
        <f>'для расчета'!B192</f>
        <v>734</v>
      </c>
      <c r="C81" s="137" t="str">
        <f>'для расчета'!C192</f>
        <v>05</v>
      </c>
      <c r="D81" s="137" t="str">
        <f>'для расчета'!D192</f>
        <v>01</v>
      </c>
      <c r="E81" s="137" t="str">
        <f>'для расчета'!E192</f>
        <v>7972001</v>
      </c>
      <c r="F81" s="137" t="str">
        <f>'для расчета'!F192</f>
        <v>500</v>
      </c>
      <c r="G81" s="137" t="str">
        <f>'для расчета'!G192</f>
        <v>310</v>
      </c>
      <c r="H81" s="138">
        <f>'для расчета'!H192</f>
        <v>0</v>
      </c>
      <c r="I81" s="138">
        <f>'для расчета'!I192</f>
        <v>0</v>
      </c>
    </row>
    <row r="82" spans="1:9" ht="24" customHeight="1" x14ac:dyDescent="0.2">
      <c r="A82" s="54" t="str">
        <f>'для расчета'!A193</f>
        <v>Коммунальное хозяйство</v>
      </c>
      <c r="B82" s="146" t="str">
        <f>'для расчета'!B193</f>
        <v>734</v>
      </c>
      <c r="C82" s="146" t="str">
        <f>'для расчета'!C193</f>
        <v>05</v>
      </c>
      <c r="D82" s="146" t="str">
        <f>'для расчета'!D193</f>
        <v>02</v>
      </c>
      <c r="E82" s="146" t="str">
        <f>'для расчета'!E193</f>
        <v>0000000</v>
      </c>
      <c r="F82" s="146" t="str">
        <f>'для расчета'!F193</f>
        <v>000</v>
      </c>
      <c r="G82" s="146" t="str">
        <f>'для расчета'!G193</f>
        <v>000</v>
      </c>
      <c r="H82" s="147">
        <f>'для расчета'!H193</f>
        <v>522.70000000000005</v>
      </c>
      <c r="I82" s="147">
        <f>'для расчета'!I193</f>
        <v>522.70000000000005</v>
      </c>
    </row>
    <row r="83" spans="1:9" ht="24" customHeight="1" x14ac:dyDescent="0.2">
      <c r="A83" s="102" t="str">
        <f>'для расчета'!A194</f>
        <v xml:space="preserve">Поддержка коммунального хозяйства </v>
      </c>
      <c r="B83" s="137" t="str">
        <f>'для расчета'!B194</f>
        <v>734</v>
      </c>
      <c r="C83" s="137" t="str">
        <f>'для расчета'!C194</f>
        <v>05</v>
      </c>
      <c r="D83" s="137" t="str">
        <f>'для расчета'!D194</f>
        <v>02</v>
      </c>
      <c r="E83" s="137" t="str">
        <f>'для расчета'!E194</f>
        <v>3510000</v>
      </c>
      <c r="F83" s="137" t="str">
        <f>'для расчета'!F194</f>
        <v>000</v>
      </c>
      <c r="G83" s="137" t="str">
        <f>'для расчета'!G194</f>
        <v>000</v>
      </c>
      <c r="H83" s="138">
        <f>'для расчета'!H194</f>
        <v>522.70000000000005</v>
      </c>
      <c r="I83" s="138">
        <f>'для расчета'!I194</f>
        <v>522.70000000000005</v>
      </c>
    </row>
    <row r="84" spans="1:9" ht="46.15" hidden="1" customHeight="1" x14ac:dyDescent="0.2">
      <c r="A84" s="102">
        <f>'для расчета'!A195</f>
        <v>0</v>
      </c>
      <c r="B84" s="137">
        <f>'для расчета'!B195</f>
        <v>0</v>
      </c>
      <c r="C84" s="137">
        <f>'для расчета'!C195</f>
        <v>0</v>
      </c>
      <c r="D84" s="137">
        <f>'для расчета'!D195</f>
        <v>0</v>
      </c>
      <c r="E84" s="137">
        <f>'для расчета'!E195</f>
        <v>0</v>
      </c>
      <c r="F84" s="137">
        <f>'для расчета'!F195</f>
        <v>0</v>
      </c>
      <c r="G84" s="137">
        <f>'для расчета'!G195</f>
        <v>0</v>
      </c>
      <c r="H84" s="138">
        <f>'для расчета'!H195</f>
        <v>0</v>
      </c>
      <c r="I84" s="138">
        <f>'для расчета'!I195</f>
        <v>0</v>
      </c>
    </row>
    <row r="85" spans="1:9" ht="24" hidden="1" customHeight="1" x14ac:dyDescent="0.2">
      <c r="A85" s="102" t="str">
        <f>'для расчета'!A196</f>
        <v>Субсидии юридическим лицам</v>
      </c>
      <c r="B85" s="137" t="str">
        <f>'для расчета'!B196</f>
        <v>734</v>
      </c>
      <c r="C85" s="137" t="str">
        <f>'для расчета'!C196</f>
        <v>05</v>
      </c>
      <c r="D85" s="137" t="str">
        <f>'для расчета'!D196</f>
        <v>02</v>
      </c>
      <c r="E85" s="137" t="str">
        <f>'для расчета'!E196</f>
        <v>3510500</v>
      </c>
      <c r="F85" s="137" t="str">
        <f>'для расчета'!F196</f>
        <v>006</v>
      </c>
      <c r="G85" s="137" t="str">
        <f>'для расчета'!G196</f>
        <v>000</v>
      </c>
      <c r="H85" s="138">
        <f>'для расчета'!H196</f>
        <v>0</v>
      </c>
      <c r="I85" s="138">
        <f>'для расчета'!I196</f>
        <v>0</v>
      </c>
    </row>
    <row r="86" spans="1:9" ht="24" hidden="1" customHeight="1" x14ac:dyDescent="0.2">
      <c r="A86" s="102" t="str">
        <f>'для расчета'!A197</f>
        <v>РАСХОДЫ</v>
      </c>
      <c r="B86" s="137" t="str">
        <f>'для расчета'!B197</f>
        <v>734</v>
      </c>
      <c r="C86" s="137" t="str">
        <f>'для расчета'!C197</f>
        <v>05</v>
      </c>
      <c r="D86" s="137" t="str">
        <f>'для расчета'!D197</f>
        <v>02</v>
      </c>
      <c r="E86" s="137" t="str">
        <f>'для расчета'!E197</f>
        <v>3510500</v>
      </c>
      <c r="F86" s="137" t="str">
        <f>'для расчета'!F197</f>
        <v>006</v>
      </c>
      <c r="G86" s="137" t="str">
        <f>'для расчета'!G197</f>
        <v>200</v>
      </c>
      <c r="H86" s="138">
        <f>'для расчета'!H197</f>
        <v>0</v>
      </c>
      <c r="I86" s="138">
        <f>'для расчета'!I197</f>
        <v>0</v>
      </c>
    </row>
    <row r="87" spans="1:9" ht="24" hidden="1" customHeight="1" x14ac:dyDescent="0.2">
      <c r="A87" s="102" t="str">
        <f>'для расчета'!A198</f>
        <v>Безвозмездные перечисления организациям</v>
      </c>
      <c r="B87" s="137" t="str">
        <f>'для расчета'!B198</f>
        <v>734</v>
      </c>
      <c r="C87" s="137" t="str">
        <f>'для расчета'!C198</f>
        <v>05</v>
      </c>
      <c r="D87" s="137" t="str">
        <f>'для расчета'!D198</f>
        <v>02</v>
      </c>
      <c r="E87" s="137" t="str">
        <f>'для расчета'!E198</f>
        <v>3510500</v>
      </c>
      <c r="F87" s="137" t="str">
        <f>'для расчета'!F198</f>
        <v>006</v>
      </c>
      <c r="G87" s="137" t="str">
        <f>'для расчета'!G198</f>
        <v>240</v>
      </c>
      <c r="H87" s="138">
        <f>'для расчета'!H198</f>
        <v>0</v>
      </c>
      <c r="I87" s="138">
        <f>'для расчета'!I198</f>
        <v>0</v>
      </c>
    </row>
    <row r="88" spans="1:9" ht="24" hidden="1" customHeight="1" x14ac:dyDescent="0.2">
      <c r="A88" s="102" t="str">
        <f>'для расчета'!A199</f>
        <v>Безвозмездные перечисления организациям, за исключением государственных и муниципальных организаций</v>
      </c>
      <c r="B88" s="137" t="str">
        <f>'для расчета'!B199</f>
        <v>734</v>
      </c>
      <c r="C88" s="137" t="str">
        <f>'для расчета'!C199</f>
        <v>05</v>
      </c>
      <c r="D88" s="137" t="str">
        <f>'для расчета'!D199</f>
        <v>02</v>
      </c>
      <c r="E88" s="137" t="str">
        <f>'для расчета'!E199</f>
        <v>3510500</v>
      </c>
      <c r="F88" s="137" t="str">
        <f>'для расчета'!F199</f>
        <v>006</v>
      </c>
      <c r="G88" s="137">
        <f>'для расчета'!G199</f>
        <v>242</v>
      </c>
      <c r="H88" s="138">
        <f>'для расчета'!H199</f>
        <v>0</v>
      </c>
      <c r="I88" s="138">
        <f>'для расчета'!I199</f>
        <v>0</v>
      </c>
    </row>
    <row r="89" spans="1:9" ht="24" hidden="1" customHeight="1" x14ac:dyDescent="0.2">
      <c r="A89" s="102" t="str">
        <f>'для расчета'!A200</f>
        <v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v>
      </c>
      <c r="B89" s="137" t="str">
        <f>'для расчета'!B200</f>
        <v>734</v>
      </c>
      <c r="C89" s="137" t="str">
        <f>'для расчета'!C200</f>
        <v>05</v>
      </c>
      <c r="D89" s="137" t="str">
        <f>'для расчета'!D200</f>
        <v>02</v>
      </c>
      <c r="E89" s="137" t="str">
        <f>'для расчета'!E200</f>
        <v>3510300</v>
      </c>
      <c r="F89" s="137" t="str">
        <f>'для расчета'!F200</f>
        <v>000</v>
      </c>
      <c r="G89" s="137" t="str">
        <f>'для расчета'!G200</f>
        <v>000</v>
      </c>
      <c r="H89" s="138">
        <f>'для расчета'!H200</f>
        <v>0</v>
      </c>
      <c r="I89" s="138">
        <f>'для расчета'!I200</f>
        <v>0</v>
      </c>
    </row>
    <row r="90" spans="1:9" ht="24" hidden="1" customHeight="1" x14ac:dyDescent="0.2">
      <c r="A90" s="102" t="str">
        <f>'для расчета'!A201</f>
        <v>Субсидии юридическим лицам</v>
      </c>
      <c r="B90" s="137" t="str">
        <f>'для расчета'!B201</f>
        <v>734</v>
      </c>
      <c r="C90" s="137" t="str">
        <f>'для расчета'!C201</f>
        <v>05</v>
      </c>
      <c r="D90" s="137" t="str">
        <f>'для расчета'!D201</f>
        <v>02</v>
      </c>
      <c r="E90" s="137" t="str">
        <f>'для расчета'!E201</f>
        <v>3510300</v>
      </c>
      <c r="F90" s="137" t="str">
        <f>'для расчета'!F201</f>
        <v>006</v>
      </c>
      <c r="G90" s="137" t="str">
        <f>'для расчета'!G201</f>
        <v>000</v>
      </c>
      <c r="H90" s="138">
        <f>'для расчета'!H201</f>
        <v>0</v>
      </c>
      <c r="I90" s="138">
        <f>'для расчета'!I201</f>
        <v>0</v>
      </c>
    </row>
    <row r="91" spans="1:9" ht="24" hidden="1" customHeight="1" x14ac:dyDescent="0.2">
      <c r="A91" s="102" t="str">
        <f>'для расчета'!A202</f>
        <v>РАСХОДЫ</v>
      </c>
      <c r="B91" s="137" t="str">
        <f>'для расчета'!B202</f>
        <v>734</v>
      </c>
      <c r="C91" s="137" t="str">
        <f>'для расчета'!C202</f>
        <v>05</v>
      </c>
      <c r="D91" s="137" t="str">
        <f>'для расчета'!D202</f>
        <v>02</v>
      </c>
      <c r="E91" s="137" t="str">
        <f>'для расчета'!E202</f>
        <v>3510300</v>
      </c>
      <c r="F91" s="137" t="str">
        <f>'для расчета'!F202</f>
        <v>006</v>
      </c>
      <c r="G91" s="137" t="str">
        <f>'для расчета'!G202</f>
        <v>200</v>
      </c>
      <c r="H91" s="138">
        <f>'для расчета'!H202</f>
        <v>0</v>
      </c>
      <c r="I91" s="138">
        <f>'для расчета'!I202</f>
        <v>0</v>
      </c>
    </row>
    <row r="92" spans="1:9" ht="24" hidden="1" customHeight="1" x14ac:dyDescent="0.2">
      <c r="A92" s="102" t="str">
        <f>'для расчета'!A203</f>
        <v>Безвозмездные перечисления организациям</v>
      </c>
      <c r="B92" s="137" t="str">
        <f>'для расчета'!B203</f>
        <v>734</v>
      </c>
      <c r="C92" s="137" t="str">
        <f>'для расчета'!C203</f>
        <v>05</v>
      </c>
      <c r="D92" s="137" t="str">
        <f>'для расчета'!D203</f>
        <v>02</v>
      </c>
      <c r="E92" s="137" t="str">
        <f>'для расчета'!E203</f>
        <v>3510300</v>
      </c>
      <c r="F92" s="137" t="str">
        <f>'для расчета'!F203</f>
        <v>006</v>
      </c>
      <c r="G92" s="137" t="str">
        <f>'для расчета'!G203</f>
        <v>240</v>
      </c>
      <c r="H92" s="138">
        <f>'для расчета'!H203</f>
        <v>0</v>
      </c>
      <c r="I92" s="138">
        <f>'для расчета'!I203</f>
        <v>0</v>
      </c>
    </row>
    <row r="93" spans="1:9" ht="24" hidden="1" customHeight="1" x14ac:dyDescent="0.2">
      <c r="A93" s="102" t="str">
        <f>'для расчета'!A204</f>
        <v>Безвозмездные перечисления организациям, за исключением государственных и муниципальных организаций</v>
      </c>
      <c r="B93" s="137" t="str">
        <f>'для расчета'!B204</f>
        <v>734</v>
      </c>
      <c r="C93" s="137" t="str">
        <f>'для расчета'!C204</f>
        <v>05</v>
      </c>
      <c r="D93" s="137" t="str">
        <f>'для расчета'!D204</f>
        <v>02</v>
      </c>
      <c r="E93" s="137" t="str">
        <f>'для расчета'!E204</f>
        <v>3510300</v>
      </c>
      <c r="F93" s="137" t="str">
        <f>'для расчета'!F204</f>
        <v>006</v>
      </c>
      <c r="G93" s="137" t="str">
        <f>'для расчета'!G204</f>
        <v>242</v>
      </c>
      <c r="H93" s="138">
        <f>'для расчета'!H204</f>
        <v>0</v>
      </c>
      <c r="I93" s="138">
        <f>'для расчета'!I204</f>
        <v>0</v>
      </c>
    </row>
    <row r="94" spans="1:9" ht="24" customHeight="1" x14ac:dyDescent="0.2">
      <c r="A94" s="102" t="str">
        <f>'для расчета'!A205</f>
        <v>Мероприятия в области коммунального хозяйства</v>
      </c>
      <c r="B94" s="137" t="str">
        <f>'для расчета'!B205</f>
        <v>734</v>
      </c>
      <c r="C94" s="137" t="str">
        <f>'для расчета'!C205</f>
        <v>05</v>
      </c>
      <c r="D94" s="137" t="str">
        <f>'для расчета'!D205</f>
        <v>02</v>
      </c>
      <c r="E94" s="137" t="str">
        <f>'для расчета'!E205</f>
        <v>3510500</v>
      </c>
      <c r="F94" s="137" t="str">
        <f>'для расчета'!F205</f>
        <v>000</v>
      </c>
      <c r="G94" s="137" t="str">
        <f>'для расчета'!G205</f>
        <v>000</v>
      </c>
      <c r="H94" s="138">
        <f>'для расчета'!H205</f>
        <v>522.70000000000005</v>
      </c>
      <c r="I94" s="138">
        <f>'для расчета'!I205</f>
        <v>522.70000000000005</v>
      </c>
    </row>
    <row r="95" spans="1:9" ht="20.45" hidden="1" customHeight="1" x14ac:dyDescent="0.2">
      <c r="A95" s="102" t="str">
        <f>'для расчета'!A206</f>
        <v>Субсидии юридическим лицам</v>
      </c>
      <c r="B95" s="137" t="str">
        <f>'для расчета'!B206</f>
        <v>734</v>
      </c>
      <c r="C95" s="137" t="str">
        <f>'для расчета'!C206</f>
        <v>05</v>
      </c>
      <c r="D95" s="137" t="str">
        <f>'для расчета'!D206</f>
        <v>02</v>
      </c>
      <c r="E95" s="137" t="str">
        <f>'для расчета'!E206</f>
        <v>3510500</v>
      </c>
      <c r="F95" s="137" t="str">
        <f>'для расчета'!F206</f>
        <v>006</v>
      </c>
      <c r="G95" s="137" t="str">
        <f>'для расчета'!G206</f>
        <v>000</v>
      </c>
      <c r="H95" s="138">
        <f>'для расчета'!H206</f>
        <v>0</v>
      </c>
      <c r="I95" s="138">
        <f>'для расчета'!I206</f>
        <v>0</v>
      </c>
    </row>
    <row r="96" spans="1:9" ht="19.149999999999999" hidden="1" customHeight="1" x14ac:dyDescent="0.2">
      <c r="A96" s="102" t="str">
        <f>'для расчета'!A207</f>
        <v>РАСХОДЫ</v>
      </c>
      <c r="B96" s="137" t="str">
        <f>'для расчета'!B207</f>
        <v>734</v>
      </c>
      <c r="C96" s="137" t="str">
        <f>'для расчета'!C207</f>
        <v>05</v>
      </c>
      <c r="D96" s="137" t="str">
        <f>'для расчета'!D207</f>
        <v>02</v>
      </c>
      <c r="E96" s="137" t="str">
        <f>'для расчета'!E207</f>
        <v>3510500</v>
      </c>
      <c r="F96" s="137" t="str">
        <f>'для расчета'!F207</f>
        <v>006</v>
      </c>
      <c r="G96" s="137" t="str">
        <f>'для расчета'!G207</f>
        <v>200</v>
      </c>
      <c r="H96" s="138">
        <f>'для расчета'!H207</f>
        <v>0</v>
      </c>
      <c r="I96" s="138">
        <f>'для расчета'!I207</f>
        <v>0</v>
      </c>
    </row>
    <row r="97" spans="1:9" ht="17.45" hidden="1" customHeight="1" x14ac:dyDescent="0.2">
      <c r="A97" s="102" t="str">
        <f>'для расчета'!A208</f>
        <v>Безвозмездные перечисления организациям</v>
      </c>
      <c r="B97" s="137" t="str">
        <f>'для расчета'!B208</f>
        <v>734</v>
      </c>
      <c r="C97" s="137" t="str">
        <f>'для расчета'!C208</f>
        <v>05</v>
      </c>
      <c r="D97" s="137" t="str">
        <f>'для расчета'!D208</f>
        <v>02</v>
      </c>
      <c r="E97" s="137" t="str">
        <f>'для расчета'!E208</f>
        <v>3510500</v>
      </c>
      <c r="F97" s="137" t="str">
        <f>'для расчета'!F208</f>
        <v>006</v>
      </c>
      <c r="G97" s="137" t="str">
        <f>'для расчета'!G208</f>
        <v>240</v>
      </c>
      <c r="H97" s="138">
        <f>'для расчета'!H208</f>
        <v>0</v>
      </c>
      <c r="I97" s="138">
        <f>'для расчета'!I208</f>
        <v>0</v>
      </c>
    </row>
    <row r="98" spans="1:9" ht="43.5" hidden="1" customHeight="1" x14ac:dyDescent="0.2">
      <c r="A98" s="102" t="str">
        <f>'для расчета'!A209</f>
        <v>Безвозмездные перечисления организациям, за исключением государственных и муниципальных организаций</v>
      </c>
      <c r="B98" s="137" t="str">
        <f>'для расчета'!B209</f>
        <v>734</v>
      </c>
      <c r="C98" s="137" t="str">
        <f>'для расчета'!C209</f>
        <v>05</v>
      </c>
      <c r="D98" s="137" t="str">
        <f>'для расчета'!D209</f>
        <v>02</v>
      </c>
      <c r="E98" s="137" t="str">
        <f>'для расчета'!E209</f>
        <v>3510500</v>
      </c>
      <c r="F98" s="137" t="str">
        <f>'для расчета'!F209</f>
        <v>006</v>
      </c>
      <c r="G98" s="137">
        <f>'для расчета'!G209</f>
        <v>242</v>
      </c>
      <c r="H98" s="138">
        <f>'для расчета'!H209</f>
        <v>0</v>
      </c>
      <c r="I98" s="138">
        <f>'для расчета'!I209</f>
        <v>0</v>
      </c>
    </row>
    <row r="99" spans="1:9" ht="37.5" customHeight="1" x14ac:dyDescent="0.2">
      <c r="A99" s="102" t="str">
        <f>'для расчета'!A210</f>
        <v>Выполнение функций органами местного самоуправления</v>
      </c>
      <c r="B99" s="137" t="str">
        <f>'для расчета'!B210</f>
        <v>734</v>
      </c>
      <c r="C99" s="137" t="str">
        <f>'для расчета'!C210</f>
        <v>05</v>
      </c>
      <c r="D99" s="137" t="str">
        <f>'для расчета'!D210</f>
        <v>02</v>
      </c>
      <c r="E99" s="137" t="str">
        <f>'для расчета'!E210</f>
        <v>3510500</v>
      </c>
      <c r="F99" s="137" t="str">
        <f>'для расчета'!F210</f>
        <v>500</v>
      </c>
      <c r="G99" s="137" t="str">
        <f>'для расчета'!G210</f>
        <v>000</v>
      </c>
      <c r="H99" s="138">
        <f>'для расчета'!H210</f>
        <v>522.70000000000005</v>
      </c>
      <c r="I99" s="138">
        <f>'для расчета'!I210</f>
        <v>522.70000000000005</v>
      </c>
    </row>
    <row r="100" spans="1:9" ht="23.45" customHeight="1" x14ac:dyDescent="0.2">
      <c r="A100" s="102" t="str">
        <f>'для расчета'!A211</f>
        <v>Расходы</v>
      </c>
      <c r="B100" s="137" t="str">
        <f>'для расчета'!B211</f>
        <v>734</v>
      </c>
      <c r="C100" s="137" t="str">
        <f>'для расчета'!C211</f>
        <v>05</v>
      </c>
      <c r="D100" s="137" t="str">
        <f>'для расчета'!D211</f>
        <v>02</v>
      </c>
      <c r="E100" s="137" t="str">
        <f>'для расчета'!E211</f>
        <v>3510500</v>
      </c>
      <c r="F100" s="137" t="str">
        <f>'для расчета'!F211</f>
        <v>500</v>
      </c>
      <c r="G100" s="137" t="str">
        <f>'для расчета'!G211</f>
        <v>200</v>
      </c>
      <c r="H100" s="138">
        <f>'для расчета'!H211</f>
        <v>522.70000000000005</v>
      </c>
      <c r="I100" s="138">
        <f>'для расчета'!I211</f>
        <v>522.70000000000005</v>
      </c>
    </row>
    <row r="101" spans="1:9" ht="25.9" customHeight="1" x14ac:dyDescent="0.2">
      <c r="A101" s="102" t="str">
        <f>'для расчета'!A212</f>
        <v>Приобретение услуг</v>
      </c>
      <c r="B101" s="137" t="str">
        <f>'для расчета'!B212</f>
        <v>734</v>
      </c>
      <c r="C101" s="137" t="str">
        <f>'для расчета'!C212</f>
        <v>05</v>
      </c>
      <c r="D101" s="137" t="str">
        <f>'для расчета'!D212</f>
        <v>02</v>
      </c>
      <c r="E101" s="137" t="str">
        <f>'для расчета'!E212</f>
        <v>3510500</v>
      </c>
      <c r="F101" s="137" t="str">
        <f>'для расчета'!F212</f>
        <v>500</v>
      </c>
      <c r="G101" s="137" t="str">
        <f>'для расчета'!G212</f>
        <v>220</v>
      </c>
      <c r="H101" s="138">
        <f>'для расчета'!H212</f>
        <v>522.70000000000005</v>
      </c>
      <c r="I101" s="138">
        <f>'для расчета'!I212</f>
        <v>522.70000000000005</v>
      </c>
    </row>
    <row r="102" spans="1:9" ht="21" customHeight="1" x14ac:dyDescent="0.2">
      <c r="A102" s="102" t="str">
        <f>'для расчета'!A213</f>
        <v>Услуги на содержание имущества</v>
      </c>
      <c r="B102" s="137" t="str">
        <f>'для расчета'!B213</f>
        <v>734</v>
      </c>
      <c r="C102" s="137" t="str">
        <f>'для расчета'!C213</f>
        <v>05</v>
      </c>
      <c r="D102" s="137" t="str">
        <f>'для расчета'!D213</f>
        <v>02</v>
      </c>
      <c r="E102" s="137" t="str">
        <f>'для расчета'!E213</f>
        <v>3510500</v>
      </c>
      <c r="F102" s="137" t="str">
        <f>'для расчета'!F213</f>
        <v>500</v>
      </c>
      <c r="G102" s="137" t="str">
        <f>'для расчета'!G213</f>
        <v>225</v>
      </c>
      <c r="H102" s="138">
        <f>'для расчета'!H213</f>
        <v>522.70000000000005</v>
      </c>
      <c r="I102" s="138">
        <f>'для расчета'!I213</f>
        <v>522.70000000000005</v>
      </c>
    </row>
    <row r="103" spans="1:9" ht="21" hidden="1" customHeight="1" x14ac:dyDescent="0.2">
      <c r="A103" s="102" t="str">
        <f>'для расчета'!A214</f>
        <v>Прочие услуги</v>
      </c>
      <c r="B103" s="137" t="str">
        <f>'для расчета'!B214</f>
        <v>734</v>
      </c>
      <c r="C103" s="137" t="str">
        <f>'для расчета'!C214</f>
        <v>05</v>
      </c>
      <c r="D103" s="137" t="str">
        <f>'для расчета'!D214</f>
        <v>02</v>
      </c>
      <c r="E103" s="137" t="str">
        <f>'для расчета'!E214</f>
        <v>3510500</v>
      </c>
      <c r="F103" s="137" t="str">
        <f>'для расчета'!F214</f>
        <v>500</v>
      </c>
      <c r="G103" s="137" t="str">
        <f>'для расчета'!G214</f>
        <v>226</v>
      </c>
      <c r="H103" s="138">
        <f>'для расчета'!H214</f>
        <v>0</v>
      </c>
      <c r="I103" s="138">
        <f>'для расчета'!I214</f>
        <v>0</v>
      </c>
    </row>
    <row r="104" spans="1:9" ht="27" customHeight="1" x14ac:dyDescent="0.2">
      <c r="A104" s="54" t="str">
        <f>'для расчета'!A234</f>
        <v>Благоустройство</v>
      </c>
      <c r="B104" s="146">
        <f>'для расчета'!B234</f>
        <v>734</v>
      </c>
      <c r="C104" s="146" t="str">
        <f>'для расчета'!C234</f>
        <v>05</v>
      </c>
      <c r="D104" s="146" t="str">
        <f>'для расчета'!D234</f>
        <v>03</v>
      </c>
      <c r="E104" s="146" t="str">
        <f>'для расчета'!E234</f>
        <v>0000000</v>
      </c>
      <c r="F104" s="146" t="str">
        <f>'для расчета'!F234</f>
        <v>000</v>
      </c>
      <c r="G104" s="146" t="str">
        <f>'для расчета'!G234</f>
        <v>000</v>
      </c>
      <c r="H104" s="147">
        <f>'для расчета'!H234</f>
        <v>527.29999999999995</v>
      </c>
      <c r="I104" s="147">
        <f>'для расчета'!I234</f>
        <v>327.3</v>
      </c>
    </row>
    <row r="105" spans="1:9" ht="24" customHeight="1" x14ac:dyDescent="0.2">
      <c r="A105" s="54" t="str">
        <f>'для расчета'!A235</f>
        <v>Уличное освещение</v>
      </c>
      <c r="B105" s="146">
        <f>'для расчета'!B235</f>
        <v>734</v>
      </c>
      <c r="C105" s="146" t="str">
        <f>'для расчета'!C235</f>
        <v>05</v>
      </c>
      <c r="D105" s="146" t="str">
        <f>'для расчета'!D235</f>
        <v>03</v>
      </c>
      <c r="E105" s="146" t="str">
        <f>'для расчета'!E235</f>
        <v>6000100</v>
      </c>
      <c r="F105" s="146" t="str">
        <f>'для расчета'!F235</f>
        <v>000</v>
      </c>
      <c r="G105" s="146" t="str">
        <f>'для расчета'!G235</f>
        <v>000</v>
      </c>
      <c r="H105" s="147">
        <f>'для расчета'!H235</f>
        <v>527.29999999999995</v>
      </c>
      <c r="I105" s="147">
        <f>'для расчета'!I235</f>
        <v>327.3</v>
      </c>
    </row>
    <row r="106" spans="1:9" ht="33.75" customHeight="1" x14ac:dyDescent="0.2">
      <c r="A106" s="102" t="str">
        <f>'для расчета'!A236</f>
        <v>Выполнение функций органами местного самоуправления</v>
      </c>
      <c r="B106" s="137">
        <f>'для расчета'!B236</f>
        <v>734</v>
      </c>
      <c r="C106" s="137" t="str">
        <f>'для расчета'!C236</f>
        <v>05</v>
      </c>
      <c r="D106" s="137" t="str">
        <f>'для расчета'!D236</f>
        <v>03</v>
      </c>
      <c r="E106" s="137" t="str">
        <f>'для расчета'!E236</f>
        <v>6000100</v>
      </c>
      <c r="F106" s="137" t="str">
        <f>'для расчета'!F236</f>
        <v>500</v>
      </c>
      <c r="G106" s="137" t="str">
        <f>'для расчета'!G236</f>
        <v>000</v>
      </c>
      <c r="H106" s="138">
        <f>'для расчета'!H236</f>
        <v>527.29999999999995</v>
      </c>
      <c r="I106" s="138">
        <f>'для расчета'!I236</f>
        <v>327.3</v>
      </c>
    </row>
    <row r="107" spans="1:9" ht="21" customHeight="1" x14ac:dyDescent="0.2">
      <c r="A107" s="102" t="str">
        <f>'для расчета'!A237</f>
        <v>Расходы</v>
      </c>
      <c r="B107" s="137">
        <f>'для расчета'!B237</f>
        <v>734</v>
      </c>
      <c r="C107" s="137" t="str">
        <f>'для расчета'!C237</f>
        <v>05</v>
      </c>
      <c r="D107" s="137" t="str">
        <f>'для расчета'!D237</f>
        <v>03</v>
      </c>
      <c r="E107" s="137" t="str">
        <f>'для расчета'!E237</f>
        <v>6000100</v>
      </c>
      <c r="F107" s="137" t="str">
        <f>'для расчета'!F237</f>
        <v>500</v>
      </c>
      <c r="G107" s="137">
        <f>'для расчета'!G237</f>
        <v>200</v>
      </c>
      <c r="H107" s="138">
        <f>'для расчета'!H237</f>
        <v>527.29999999999995</v>
      </c>
      <c r="I107" s="138">
        <f>'для расчета'!I237</f>
        <v>327.3</v>
      </c>
    </row>
    <row r="108" spans="1:9" ht="21.75" customHeight="1" x14ac:dyDescent="0.2">
      <c r="A108" s="102" t="str">
        <f>'для расчета'!A238</f>
        <v>Приобретение услуг</v>
      </c>
      <c r="B108" s="137">
        <f>'для расчета'!B238</f>
        <v>734</v>
      </c>
      <c r="C108" s="137" t="str">
        <f>'для расчета'!C238</f>
        <v>05</v>
      </c>
      <c r="D108" s="137" t="str">
        <f>'для расчета'!D238</f>
        <v>03</v>
      </c>
      <c r="E108" s="137" t="str">
        <f>'для расчета'!E238</f>
        <v>6000100</v>
      </c>
      <c r="F108" s="137" t="str">
        <f>'для расчета'!F238</f>
        <v>500</v>
      </c>
      <c r="G108" s="137">
        <f>'для расчета'!G238</f>
        <v>220</v>
      </c>
      <c r="H108" s="138">
        <f>'для расчета'!H238</f>
        <v>527.29999999999995</v>
      </c>
      <c r="I108" s="138">
        <f>'для расчета'!I238</f>
        <v>327.3</v>
      </c>
    </row>
    <row r="109" spans="1:9" ht="24" customHeight="1" x14ac:dyDescent="0.2">
      <c r="A109" s="102" t="str">
        <f>'для расчета'!A239</f>
        <v>Коммунальные услуги</v>
      </c>
      <c r="B109" s="137" t="str">
        <f>'для расчета'!B239</f>
        <v>734</v>
      </c>
      <c r="C109" s="137" t="str">
        <f>'для расчета'!C239</f>
        <v>05</v>
      </c>
      <c r="D109" s="137" t="str">
        <f>'для расчета'!D239</f>
        <v>03</v>
      </c>
      <c r="E109" s="137" t="str">
        <f>'для расчета'!E239</f>
        <v>6000100</v>
      </c>
      <c r="F109" s="137" t="str">
        <f>'для расчета'!F239</f>
        <v>500</v>
      </c>
      <c r="G109" s="137">
        <f>'для расчета'!G239</f>
        <v>223</v>
      </c>
      <c r="H109" s="138">
        <f>'для расчета'!H239</f>
        <v>227.3</v>
      </c>
      <c r="I109" s="138">
        <f>'для расчета'!I239</f>
        <v>327.3</v>
      </c>
    </row>
    <row r="110" spans="1:9" ht="21.75" hidden="1" customHeight="1" x14ac:dyDescent="0.2">
      <c r="A110" s="102" t="str">
        <f>'для расчета'!A240</f>
        <v>Прочие услуги</v>
      </c>
      <c r="B110" s="137" t="str">
        <f>'для расчета'!B240</f>
        <v>734</v>
      </c>
      <c r="C110" s="137" t="str">
        <f>'для расчета'!C240</f>
        <v>05</v>
      </c>
      <c r="D110" s="137" t="str">
        <f>'для расчета'!D240</f>
        <v>03</v>
      </c>
      <c r="E110" s="137" t="str">
        <f>'для расчета'!E240</f>
        <v>6000100</v>
      </c>
      <c r="F110" s="137" t="str">
        <f>'для расчета'!F240</f>
        <v>500</v>
      </c>
      <c r="G110" s="137">
        <f>'для расчета'!G240</f>
        <v>226</v>
      </c>
      <c r="H110" s="138">
        <f>'для расчета'!H240</f>
        <v>300</v>
      </c>
      <c r="I110" s="138">
        <f>'для расчета'!I240</f>
        <v>0</v>
      </c>
    </row>
    <row r="111" spans="1:9" ht="22.5" hidden="1" customHeight="1" x14ac:dyDescent="0.2">
      <c r="A111" s="102" t="str">
        <f>'для расчета'!A241</f>
        <v>Поступление нефинансовых активов</v>
      </c>
      <c r="B111" s="137" t="str">
        <f>'для расчета'!B241</f>
        <v>734</v>
      </c>
      <c r="C111" s="137" t="str">
        <f>'для расчета'!C241</f>
        <v>05</v>
      </c>
      <c r="D111" s="137" t="str">
        <f>'для расчета'!D241</f>
        <v>03</v>
      </c>
      <c r="E111" s="137" t="str">
        <f>'для расчета'!E241</f>
        <v>6000100</v>
      </c>
      <c r="F111" s="137" t="str">
        <f>'для расчета'!F241</f>
        <v>500</v>
      </c>
      <c r="G111" s="137">
        <f>'для расчета'!G241</f>
        <v>300</v>
      </c>
      <c r="H111" s="138">
        <f>'для расчета'!H241</f>
        <v>0</v>
      </c>
      <c r="I111" s="138">
        <f>'для расчета'!I241</f>
        <v>0</v>
      </c>
    </row>
    <row r="112" spans="1:9" ht="21.75" hidden="1" customHeight="1" x14ac:dyDescent="0.2">
      <c r="A112" s="102" t="str">
        <f>'для расчета'!A242</f>
        <v>Увеличение стоимости материальных запасов</v>
      </c>
      <c r="B112" s="137" t="str">
        <f>'для расчета'!B242</f>
        <v>734</v>
      </c>
      <c r="C112" s="137" t="str">
        <f>'для расчета'!C242</f>
        <v>05</v>
      </c>
      <c r="D112" s="137" t="str">
        <f>'для расчета'!D242</f>
        <v>03</v>
      </c>
      <c r="E112" s="137" t="str">
        <f>'для расчета'!E242</f>
        <v>6000100</v>
      </c>
      <c r="F112" s="137" t="str">
        <f>'для расчета'!F242</f>
        <v>500</v>
      </c>
      <c r="G112" s="137">
        <f>'для расчета'!G242</f>
        <v>340</v>
      </c>
      <c r="H112" s="138">
        <f>'для расчета'!H242</f>
        <v>0</v>
      </c>
      <c r="I112" s="138">
        <f>'для расчета'!I242</f>
        <v>0</v>
      </c>
    </row>
    <row r="113" spans="1:9" ht="60" hidden="1" customHeight="1" x14ac:dyDescent="0.2">
      <c r="A113" s="54" t="str">
        <f>'для расчета'!A243</f>
        <v>Содержание  автомобильных  дорог  и  инженерных сооружений на них в границах городских  округов  и   поселений в рамках благоустройства</v>
      </c>
      <c r="B113" s="146">
        <f>'для расчета'!B243</f>
        <v>734</v>
      </c>
      <c r="C113" s="146" t="str">
        <f>'для расчета'!C243</f>
        <v>05</v>
      </c>
      <c r="D113" s="146" t="str">
        <f>'для расчета'!D243</f>
        <v>03</v>
      </c>
      <c r="E113" s="146" t="str">
        <f>'для расчета'!E243</f>
        <v>6000200</v>
      </c>
      <c r="F113" s="146" t="str">
        <f>'для расчета'!F243</f>
        <v>000</v>
      </c>
      <c r="G113" s="146" t="str">
        <f>'для расчета'!G243</f>
        <v>000</v>
      </c>
      <c r="H113" s="147">
        <f>'для расчета'!H243</f>
        <v>0</v>
      </c>
      <c r="I113" s="147">
        <f>'для расчета'!I243</f>
        <v>0</v>
      </c>
    </row>
    <row r="114" spans="1:9" ht="36.75" hidden="1" customHeight="1" x14ac:dyDescent="0.2">
      <c r="A114" s="102" t="str">
        <f>'для расчета'!A244</f>
        <v>Выполнение функций органами местного самоуправления</v>
      </c>
      <c r="B114" s="137">
        <f>'для расчета'!B244</f>
        <v>734</v>
      </c>
      <c r="C114" s="137" t="str">
        <f>'для расчета'!C244</f>
        <v>05</v>
      </c>
      <c r="D114" s="137" t="str">
        <f>'для расчета'!D244</f>
        <v>03</v>
      </c>
      <c r="E114" s="137" t="str">
        <f>'для расчета'!E244</f>
        <v>6000200</v>
      </c>
      <c r="F114" s="137" t="str">
        <f>'для расчета'!F244</f>
        <v>500</v>
      </c>
      <c r="G114" s="137" t="str">
        <f>'для расчета'!G244</f>
        <v>000</v>
      </c>
      <c r="H114" s="138">
        <f>'для расчета'!H244</f>
        <v>0</v>
      </c>
      <c r="I114" s="138">
        <f>'для расчета'!I244</f>
        <v>0</v>
      </c>
    </row>
    <row r="115" spans="1:9" ht="19.149999999999999" hidden="1" customHeight="1" x14ac:dyDescent="0.2">
      <c r="A115" s="102" t="str">
        <f>'для расчета'!A245</f>
        <v>Расходы</v>
      </c>
      <c r="B115" s="137">
        <f>'для расчета'!B245</f>
        <v>734</v>
      </c>
      <c r="C115" s="137" t="str">
        <f>'для расчета'!C245</f>
        <v>05</v>
      </c>
      <c r="D115" s="137" t="str">
        <f>'для расчета'!D245</f>
        <v>03</v>
      </c>
      <c r="E115" s="137" t="str">
        <f>'для расчета'!E245</f>
        <v>6000200</v>
      </c>
      <c r="F115" s="137" t="str">
        <f>'для расчета'!F245</f>
        <v>500</v>
      </c>
      <c r="G115" s="137">
        <f>'для расчета'!G245</f>
        <v>200</v>
      </c>
      <c r="H115" s="138">
        <f>'для расчета'!H245</f>
        <v>0</v>
      </c>
      <c r="I115" s="138">
        <f>'для расчета'!I245</f>
        <v>0</v>
      </c>
    </row>
    <row r="116" spans="1:9" ht="19.899999999999999" hidden="1" customHeight="1" x14ac:dyDescent="0.2">
      <c r="A116" s="102" t="str">
        <f>'для расчета'!A246</f>
        <v>Приобретение услуг</v>
      </c>
      <c r="B116" s="137">
        <f>'для расчета'!B246</f>
        <v>734</v>
      </c>
      <c r="C116" s="137" t="str">
        <f>'для расчета'!C246</f>
        <v>05</v>
      </c>
      <c r="D116" s="137" t="str">
        <f>'для расчета'!D246</f>
        <v>03</v>
      </c>
      <c r="E116" s="137" t="str">
        <f>'для расчета'!E246</f>
        <v>6000200</v>
      </c>
      <c r="F116" s="137" t="str">
        <f>'для расчета'!F246</f>
        <v>500</v>
      </c>
      <c r="G116" s="137">
        <f>'для расчета'!G246</f>
        <v>220</v>
      </c>
      <c r="H116" s="138">
        <f>'для расчета'!H246</f>
        <v>0</v>
      </c>
      <c r="I116" s="138">
        <f>'для расчета'!I246</f>
        <v>0</v>
      </c>
    </row>
    <row r="117" spans="1:9" ht="22.15" hidden="1" customHeight="1" x14ac:dyDescent="0.2">
      <c r="A117" s="102" t="str">
        <f>'для расчета'!A247</f>
        <v>Услуги на содержание имущества</v>
      </c>
      <c r="B117" s="137">
        <f>'для расчета'!B247</f>
        <v>734</v>
      </c>
      <c r="C117" s="137" t="str">
        <f>'для расчета'!C247</f>
        <v>05</v>
      </c>
      <c r="D117" s="137" t="str">
        <f>'для расчета'!D247</f>
        <v>03</v>
      </c>
      <c r="E117" s="137" t="str">
        <f>'для расчета'!E247</f>
        <v>6000200</v>
      </c>
      <c r="F117" s="137" t="str">
        <f>'для расчета'!F247</f>
        <v>500</v>
      </c>
      <c r="G117" s="137">
        <f>'для расчета'!G247</f>
        <v>225</v>
      </c>
      <c r="H117" s="138">
        <f>'для расчета'!H247</f>
        <v>0</v>
      </c>
      <c r="I117" s="138">
        <f>'для расчета'!I247</f>
        <v>0</v>
      </c>
    </row>
    <row r="118" spans="1:9" ht="22.15" hidden="1" customHeight="1" x14ac:dyDescent="0.2">
      <c r="A118" s="102" t="str">
        <f>'для расчета'!A248</f>
        <v>Прочие услуги</v>
      </c>
      <c r="B118" s="137">
        <f>'для расчета'!B248</f>
        <v>734</v>
      </c>
      <c r="C118" s="137" t="str">
        <f>'для расчета'!C248</f>
        <v>05</v>
      </c>
      <c r="D118" s="137" t="str">
        <f>'для расчета'!D248</f>
        <v>03</v>
      </c>
      <c r="E118" s="137" t="str">
        <f>'для расчета'!E248</f>
        <v>6000200</v>
      </c>
      <c r="F118" s="137" t="str">
        <f>'для расчета'!F248</f>
        <v>500</v>
      </c>
      <c r="G118" s="137">
        <f>'для расчета'!G248</f>
        <v>226</v>
      </c>
      <c r="H118" s="138">
        <f>'для расчета'!H248</f>
        <v>0</v>
      </c>
      <c r="I118" s="138">
        <f>'для расчета'!I248</f>
        <v>0</v>
      </c>
    </row>
    <row r="119" spans="1:9" ht="32.450000000000003" hidden="1" customHeight="1" x14ac:dyDescent="0.2">
      <c r="A119" s="54" t="str">
        <f>'для расчета'!A251</f>
        <v>Прочие мероприятия по благоустройству городских округов и поселений</v>
      </c>
      <c r="B119" s="146" t="str">
        <f>'для расчета'!B251</f>
        <v>734</v>
      </c>
      <c r="C119" s="146" t="str">
        <f>'для расчета'!C251</f>
        <v>05</v>
      </c>
      <c r="D119" s="146" t="str">
        <f>'для расчета'!D251</f>
        <v>03</v>
      </c>
      <c r="E119" s="146" t="str">
        <f>'для расчета'!E251</f>
        <v>6000500</v>
      </c>
      <c r="F119" s="146" t="str">
        <f>'для расчета'!F251</f>
        <v>000</v>
      </c>
      <c r="G119" s="146" t="str">
        <f>'для расчета'!G251</f>
        <v>000</v>
      </c>
      <c r="H119" s="147">
        <f>'для расчета'!H251</f>
        <v>0</v>
      </c>
      <c r="I119" s="147">
        <f>'для расчета'!I251</f>
        <v>0</v>
      </c>
    </row>
    <row r="120" spans="1:9" ht="33.6" hidden="1" customHeight="1" x14ac:dyDescent="0.2">
      <c r="A120" s="102" t="str">
        <f>'для расчета'!A252</f>
        <v>Выполнение функций органами местного самоуправления</v>
      </c>
      <c r="B120" s="137" t="str">
        <f>'для расчета'!B252</f>
        <v>734</v>
      </c>
      <c r="C120" s="137" t="str">
        <f>'для расчета'!C252</f>
        <v>05</v>
      </c>
      <c r="D120" s="137" t="str">
        <f>'для расчета'!D252</f>
        <v>03</v>
      </c>
      <c r="E120" s="137" t="str">
        <f>'для расчета'!E252</f>
        <v>6000500</v>
      </c>
      <c r="F120" s="137" t="str">
        <f>'для расчета'!F252</f>
        <v>500</v>
      </c>
      <c r="G120" s="137" t="str">
        <f>'для расчета'!G252</f>
        <v>000</v>
      </c>
      <c r="H120" s="138">
        <f>'для расчета'!H252</f>
        <v>0</v>
      </c>
      <c r="I120" s="138">
        <f>'для расчета'!I252</f>
        <v>0</v>
      </c>
    </row>
    <row r="121" spans="1:9" ht="18" hidden="1" customHeight="1" x14ac:dyDescent="0.2">
      <c r="A121" s="102" t="str">
        <f>'для расчета'!A253</f>
        <v>Расходы</v>
      </c>
      <c r="B121" s="137" t="str">
        <f>'для расчета'!B253</f>
        <v>734</v>
      </c>
      <c r="C121" s="137" t="str">
        <f>'для расчета'!C253</f>
        <v>05</v>
      </c>
      <c r="D121" s="137" t="str">
        <f>'для расчета'!D253</f>
        <v>03</v>
      </c>
      <c r="E121" s="137" t="str">
        <f>'для расчета'!E253</f>
        <v>6000500</v>
      </c>
      <c r="F121" s="137" t="str">
        <f>'для расчета'!F253</f>
        <v>500</v>
      </c>
      <c r="G121" s="137" t="str">
        <f>'для расчета'!G253</f>
        <v>200</v>
      </c>
      <c r="H121" s="138">
        <f>'для расчета'!H253</f>
        <v>0</v>
      </c>
      <c r="I121" s="138">
        <f>'для расчета'!I253</f>
        <v>0</v>
      </c>
    </row>
    <row r="122" spans="1:9" ht="18.600000000000001" hidden="1" customHeight="1" x14ac:dyDescent="0.2">
      <c r="A122" s="102" t="str">
        <f>'для расчета'!A254</f>
        <v>Приобретение услуг</v>
      </c>
      <c r="B122" s="137" t="str">
        <f>'для расчета'!B254</f>
        <v>734</v>
      </c>
      <c r="C122" s="137" t="str">
        <f>'для расчета'!C254</f>
        <v>05</v>
      </c>
      <c r="D122" s="137" t="str">
        <f>'для расчета'!D254</f>
        <v>03</v>
      </c>
      <c r="E122" s="137" t="str">
        <f>'для расчета'!E254</f>
        <v>6000500</v>
      </c>
      <c r="F122" s="137" t="str">
        <f>'для расчета'!F254</f>
        <v>500</v>
      </c>
      <c r="G122" s="137" t="str">
        <f>'для расчета'!G254</f>
        <v>220</v>
      </c>
      <c r="H122" s="138">
        <f>'для расчета'!H254</f>
        <v>0</v>
      </c>
      <c r="I122" s="138">
        <f>'для расчета'!I254</f>
        <v>0</v>
      </c>
    </row>
    <row r="123" spans="1:9" ht="21" hidden="1" customHeight="1" x14ac:dyDescent="0.2">
      <c r="A123" s="102" t="str">
        <f>'для расчета'!A256</f>
        <v>Прочие услуги</v>
      </c>
      <c r="B123" s="137" t="str">
        <f>'для расчета'!B256</f>
        <v>734</v>
      </c>
      <c r="C123" s="137" t="str">
        <f>'для расчета'!C256</f>
        <v>05</v>
      </c>
      <c r="D123" s="137" t="str">
        <f>'для расчета'!D256</f>
        <v>03</v>
      </c>
      <c r="E123" s="137" t="str">
        <f>'для расчета'!E256</f>
        <v>6000500</v>
      </c>
      <c r="F123" s="137" t="str">
        <f>'для расчета'!F256</f>
        <v>500</v>
      </c>
      <c r="G123" s="137" t="str">
        <f>'для расчета'!G256</f>
        <v>226</v>
      </c>
      <c r="H123" s="138">
        <f>'для расчета'!H256</f>
        <v>0</v>
      </c>
      <c r="I123" s="138">
        <f>'для расчета'!I256</f>
        <v>0</v>
      </c>
    </row>
    <row r="124" spans="1:9" ht="19.149999999999999" hidden="1" customHeight="1" x14ac:dyDescent="0.2">
      <c r="A124" s="102" t="str">
        <f>'для расчета'!A257</f>
        <v>Поступление нефинансовых активов</v>
      </c>
      <c r="B124" s="137" t="str">
        <f>'для расчета'!B257</f>
        <v>734</v>
      </c>
      <c r="C124" s="137" t="str">
        <f>'для расчета'!C257</f>
        <v>05</v>
      </c>
      <c r="D124" s="137" t="str">
        <f>'для расчета'!D257</f>
        <v>03</v>
      </c>
      <c r="E124" s="137" t="str">
        <f>'для расчета'!E257</f>
        <v>6000500</v>
      </c>
      <c r="F124" s="137" t="str">
        <f>'для расчета'!F257</f>
        <v>500</v>
      </c>
      <c r="G124" s="137" t="str">
        <f>'для расчета'!G257</f>
        <v>300</v>
      </c>
      <c r="H124" s="138">
        <f>'для расчета'!H257</f>
        <v>0</v>
      </c>
      <c r="I124" s="138">
        <f>'для расчета'!I257</f>
        <v>0</v>
      </c>
    </row>
    <row r="125" spans="1:9" ht="21" customHeight="1" x14ac:dyDescent="0.2">
      <c r="A125" s="54" t="str">
        <f>'для расчета'!A275</f>
        <v>СОЦИАЛЬНАЯ ПОЛИТИКА</v>
      </c>
      <c r="B125" s="146" t="str">
        <f>'для расчета'!B260</f>
        <v>734</v>
      </c>
      <c r="C125" s="146" t="str">
        <f>'для расчета'!C275</f>
        <v>10</v>
      </c>
      <c r="D125" s="146" t="str">
        <f>'для расчета'!D275</f>
        <v>00</v>
      </c>
      <c r="E125" s="146" t="str">
        <f>'для расчета'!E275</f>
        <v>0000000</v>
      </c>
      <c r="F125" s="146" t="str">
        <f>'для расчета'!F275</f>
        <v>000</v>
      </c>
      <c r="G125" s="146" t="str">
        <f>'для расчета'!G275</f>
        <v>000</v>
      </c>
      <c r="H125" s="147">
        <f>'для расчета'!H275</f>
        <v>147.5</v>
      </c>
      <c r="I125" s="147">
        <f>'для расчета'!I275</f>
        <v>147.5</v>
      </c>
    </row>
    <row r="126" spans="1:9" ht="21" customHeight="1" x14ac:dyDescent="0.2">
      <c r="A126" s="102" t="str">
        <f>'для расчета'!A276</f>
        <v>Пенсионное обеспечение</v>
      </c>
      <c r="B126" s="137" t="str">
        <f>'для расчета'!B261</f>
        <v>734</v>
      </c>
      <c r="C126" s="137" t="str">
        <f>'для расчета'!C276</f>
        <v>10</v>
      </c>
      <c r="D126" s="137" t="str">
        <f>'для расчета'!D276</f>
        <v>01</v>
      </c>
      <c r="E126" s="137" t="str">
        <f>'для расчета'!E276</f>
        <v>0000000</v>
      </c>
      <c r="F126" s="137" t="str">
        <f>'для расчета'!F276</f>
        <v>000</v>
      </c>
      <c r="G126" s="137" t="str">
        <f>'для расчета'!G276</f>
        <v>000</v>
      </c>
      <c r="H126" s="138">
        <f>'для расчета'!H276</f>
        <v>147.5</v>
      </c>
      <c r="I126" s="138">
        <f>'для расчета'!I276</f>
        <v>147.5</v>
      </c>
    </row>
    <row r="127" spans="1:9" ht="21" customHeight="1" x14ac:dyDescent="0.2">
      <c r="A127" s="102" t="str">
        <f>'для расчета'!A277</f>
        <v>Пенсии</v>
      </c>
      <c r="B127" s="137" t="str">
        <f>'для расчета'!B262</f>
        <v>734</v>
      </c>
      <c r="C127" s="137" t="str">
        <f>'для расчета'!C277</f>
        <v>10</v>
      </c>
      <c r="D127" s="137" t="str">
        <f>'для расчета'!D277</f>
        <v>01</v>
      </c>
      <c r="E127" s="137">
        <f>'для расчета'!E277</f>
        <v>4900000</v>
      </c>
      <c r="F127" s="137" t="str">
        <f>'для расчета'!F277</f>
        <v>000</v>
      </c>
      <c r="G127" s="137" t="str">
        <f>'для расчета'!G277</f>
        <v>000</v>
      </c>
      <c r="H127" s="138">
        <f>'для расчета'!H277</f>
        <v>147.5</v>
      </c>
      <c r="I127" s="138">
        <f>'для расчета'!I277</f>
        <v>147.5</v>
      </c>
    </row>
    <row r="128" spans="1:9" ht="44.45" customHeight="1" x14ac:dyDescent="0.2">
      <c r="A128" s="102" t="str">
        <f>'для расчета'!A278</f>
        <v>Доплаты к пенсиям государственных служащих субъектов Российской Федерации и муниципальных служащих</v>
      </c>
      <c r="B128" s="137" t="str">
        <f>'для расчета'!B263</f>
        <v>734</v>
      </c>
      <c r="C128" s="137" t="str">
        <f>'для расчета'!C278</f>
        <v>10</v>
      </c>
      <c r="D128" s="137" t="str">
        <f>'для расчета'!D278</f>
        <v>01</v>
      </c>
      <c r="E128" s="137">
        <f>'для расчета'!E278</f>
        <v>4910100</v>
      </c>
      <c r="F128" s="137" t="str">
        <f>'для расчета'!F278</f>
        <v>000</v>
      </c>
      <c r="G128" s="137" t="str">
        <f>'для расчета'!G278</f>
        <v>000</v>
      </c>
      <c r="H128" s="138">
        <f>'для расчета'!H278</f>
        <v>147.5</v>
      </c>
      <c r="I128" s="138">
        <f>'для расчета'!I278</f>
        <v>147.5</v>
      </c>
    </row>
    <row r="129" spans="1:9" ht="31.9" customHeight="1" x14ac:dyDescent="0.2">
      <c r="A129" s="102" t="str">
        <f>'для расчета'!A279</f>
        <v>Выполнение функций органами местного самоуправления</v>
      </c>
      <c r="B129" s="137" t="str">
        <f>'для расчета'!B264</f>
        <v>734</v>
      </c>
      <c r="C129" s="137" t="str">
        <f>'для расчета'!C279</f>
        <v>10</v>
      </c>
      <c r="D129" s="137" t="str">
        <f>'для расчета'!D279</f>
        <v>01</v>
      </c>
      <c r="E129" s="137">
        <f>'для расчета'!E279</f>
        <v>4910100</v>
      </c>
      <c r="F129" s="137" t="str">
        <f>'для расчета'!F279</f>
        <v>500</v>
      </c>
      <c r="G129" s="137" t="str">
        <f>'для расчета'!G279</f>
        <v>000</v>
      </c>
      <c r="H129" s="138">
        <f>'для расчета'!H279</f>
        <v>147.5</v>
      </c>
      <c r="I129" s="138">
        <f>'для расчета'!I279</f>
        <v>147.5</v>
      </c>
    </row>
    <row r="130" spans="1:9" ht="19.899999999999999" customHeight="1" x14ac:dyDescent="0.2">
      <c r="A130" s="102" t="str">
        <f>'для расчета'!A280</f>
        <v>Расходы</v>
      </c>
      <c r="B130" s="137" t="str">
        <f>'для расчета'!B265</f>
        <v>734</v>
      </c>
      <c r="C130" s="137" t="str">
        <f>'для расчета'!C280</f>
        <v>10</v>
      </c>
      <c r="D130" s="137" t="str">
        <f>'для расчета'!D280</f>
        <v>01</v>
      </c>
      <c r="E130" s="137">
        <f>'для расчета'!E280</f>
        <v>4910100</v>
      </c>
      <c r="F130" s="137" t="str">
        <f>'для расчета'!F280</f>
        <v>500</v>
      </c>
      <c r="G130" s="137">
        <f>'для расчета'!G280</f>
        <v>200</v>
      </c>
      <c r="H130" s="138">
        <f>'для расчета'!H280</f>
        <v>147.5</v>
      </c>
      <c r="I130" s="138">
        <f>'для расчета'!I280</f>
        <v>147.5</v>
      </c>
    </row>
    <row r="131" spans="1:9" ht="18" customHeight="1" x14ac:dyDescent="0.2">
      <c r="A131" s="102" t="str">
        <f>'для расчета'!A281</f>
        <v>Социальное обеспечение</v>
      </c>
      <c r="B131" s="137" t="str">
        <f>'для расчета'!B266</f>
        <v>734</v>
      </c>
      <c r="C131" s="137" t="str">
        <f>'для расчета'!C281</f>
        <v>10</v>
      </c>
      <c r="D131" s="137" t="str">
        <f>'для расчета'!D281</f>
        <v>01</v>
      </c>
      <c r="E131" s="137">
        <f>'для расчета'!E281</f>
        <v>4910100</v>
      </c>
      <c r="F131" s="137" t="str">
        <f>'для расчета'!F281</f>
        <v>500</v>
      </c>
      <c r="G131" s="137">
        <f>'для расчета'!G281</f>
        <v>260</v>
      </c>
      <c r="H131" s="138">
        <f>'для расчета'!H281</f>
        <v>147.5</v>
      </c>
      <c r="I131" s="138">
        <f>'для расчета'!I281</f>
        <v>147.5</v>
      </c>
    </row>
    <row r="132" spans="1:9" ht="31.9" customHeight="1" x14ac:dyDescent="0.2">
      <c r="A132" s="102" t="str">
        <f>'для расчета'!A282</f>
        <v>Пенсии, пособия, выплачиваемые организациями сектора государственного управления</v>
      </c>
      <c r="B132" s="137" t="str">
        <f>'для расчета'!B267</f>
        <v>734</v>
      </c>
      <c r="C132" s="137" t="str">
        <f>'для расчета'!C282</f>
        <v>10</v>
      </c>
      <c r="D132" s="137" t="str">
        <f>'для расчета'!D282</f>
        <v>01</v>
      </c>
      <c r="E132" s="137">
        <f>'для расчета'!E282</f>
        <v>4910100</v>
      </c>
      <c r="F132" s="137" t="str">
        <f>'для расчета'!F282</f>
        <v>500</v>
      </c>
      <c r="G132" s="137">
        <f>'для расчета'!G282</f>
        <v>263</v>
      </c>
      <c r="H132" s="138">
        <f>'для расчета'!H282</f>
        <v>147.5</v>
      </c>
      <c r="I132" s="138">
        <f>'для расчета'!I282</f>
        <v>147.5</v>
      </c>
    </row>
    <row r="133" spans="1:9" ht="60" hidden="1" customHeight="1" x14ac:dyDescent="0.2">
      <c r="A133" s="54" t="str">
        <f>'для расчета'!A270</f>
        <v>МЕЖБЮДЖЕТНЫЕ ТРАНСФЕРТЫ ОБЩЕГО ХАРАКТЕРА БЮДЖЕТАМ СУБЪЕКТОВ РОССИЙСКОЙ ФЕДЕРАЦИИ И МУНИЦИПАЛЬНЫХ ОБРАЗОВАНИЙ</v>
      </c>
      <c r="B133" s="146" t="str">
        <f>'для расчета'!B270</f>
        <v>734</v>
      </c>
      <c r="C133" s="146" t="str">
        <f>'для расчета'!C270</f>
        <v>14</v>
      </c>
      <c r="D133" s="146">
        <v>0</v>
      </c>
      <c r="E133" s="213" t="s">
        <v>4</v>
      </c>
      <c r="F133" s="213" t="s">
        <v>48</v>
      </c>
      <c r="G133" s="213" t="s">
        <v>48</v>
      </c>
      <c r="H133" s="147">
        <f>'для расчета'!H270</f>
        <v>0</v>
      </c>
      <c r="I133" s="147">
        <f>'для расчета'!I270</f>
        <v>0</v>
      </c>
    </row>
    <row r="134" spans="1:9" ht="30.6" hidden="1" customHeight="1" x14ac:dyDescent="0.2">
      <c r="A134" s="102" t="str">
        <f>'для расчета'!A271</f>
        <v xml:space="preserve">ПРОЧИЕ МЕЖБЮДЖЕТНЫЕ ТРАНСФЕРТЫ ОБЩЕГО ХАРАКТЕРА </v>
      </c>
      <c r="B134" s="137" t="str">
        <f>'для расчета'!B271</f>
        <v>734</v>
      </c>
      <c r="C134" s="137" t="str">
        <f>'для расчета'!C271</f>
        <v>14</v>
      </c>
      <c r="D134" s="137" t="str">
        <f>'для расчета'!D271</f>
        <v>03</v>
      </c>
      <c r="E134" s="214" t="s">
        <v>4</v>
      </c>
      <c r="F134" s="214" t="s">
        <v>48</v>
      </c>
      <c r="G134" s="214" t="s">
        <v>48</v>
      </c>
      <c r="H134" s="138">
        <f>'для расчета'!H271</f>
        <v>0</v>
      </c>
      <c r="I134" s="138">
        <f>'для расчета'!I271</f>
        <v>0</v>
      </c>
    </row>
    <row r="135" spans="1:9" ht="17.45" hidden="1" customHeight="1" x14ac:dyDescent="0.2">
      <c r="A135" s="102" t="str">
        <f>'для расчета'!A272</f>
        <v>Межбюджетные трансферты общего характера</v>
      </c>
      <c r="B135" s="137" t="str">
        <f>'для расчета'!B272</f>
        <v>734</v>
      </c>
      <c r="C135" s="137" t="str">
        <f>'для расчета'!C272</f>
        <v>14</v>
      </c>
      <c r="D135" s="137" t="str">
        <f>'для расчета'!D272</f>
        <v>03</v>
      </c>
      <c r="E135" s="137" t="str">
        <f>'для расчета'!E272</f>
        <v>5210600</v>
      </c>
      <c r="F135" s="214" t="s">
        <v>48</v>
      </c>
      <c r="G135" s="214" t="s">
        <v>48</v>
      </c>
      <c r="H135" s="138">
        <f>'для расчета'!H272</f>
        <v>0</v>
      </c>
      <c r="I135" s="138">
        <f>'для расчета'!I272</f>
        <v>0</v>
      </c>
    </row>
    <row r="136" spans="1:9" ht="22.15" hidden="1" customHeight="1" x14ac:dyDescent="0.2">
      <c r="A136" s="102" t="str">
        <f>'для расчета'!A273</f>
        <v>Иные межбюджетные трансферты</v>
      </c>
      <c r="B136" s="137" t="str">
        <f>'для расчета'!B273</f>
        <v>734</v>
      </c>
      <c r="C136" s="137" t="str">
        <f>'для расчета'!C273</f>
        <v>14</v>
      </c>
      <c r="D136" s="137" t="str">
        <f>'для расчета'!D273</f>
        <v>03</v>
      </c>
      <c r="E136" s="137" t="str">
        <f>'для расчета'!E273</f>
        <v>5210600</v>
      </c>
      <c r="F136" s="137" t="str">
        <f>'для расчета'!F273</f>
        <v>017</v>
      </c>
      <c r="G136" s="214" t="s">
        <v>48</v>
      </c>
      <c r="H136" s="138">
        <f>'для расчета'!H273</f>
        <v>0</v>
      </c>
      <c r="I136" s="138">
        <f>'для расчета'!I273</f>
        <v>0</v>
      </c>
    </row>
    <row r="137" spans="1:9" ht="27.6" hidden="1" customHeight="1" x14ac:dyDescent="0.2">
      <c r="A137" s="102" t="str">
        <f>'для расчета'!A274</f>
        <v>Перечисления другим бюджетам бюджетной системы Российской Федерации</v>
      </c>
      <c r="B137" s="137" t="str">
        <f>'для расчета'!B274</f>
        <v>734</v>
      </c>
      <c r="C137" s="137" t="str">
        <f>'для расчета'!C274</f>
        <v>14</v>
      </c>
      <c r="D137" s="137" t="str">
        <f>'для расчета'!D274</f>
        <v>03</v>
      </c>
      <c r="E137" s="137" t="str">
        <f>'для расчета'!E274</f>
        <v>5210600</v>
      </c>
      <c r="F137" s="137" t="str">
        <f>'для расчета'!F274</f>
        <v>017</v>
      </c>
      <c r="G137" s="137" t="str">
        <f>'для расчета'!G274</f>
        <v>251</v>
      </c>
      <c r="H137" s="138">
        <f>'для расчета'!H274</f>
        <v>0</v>
      </c>
      <c r="I137" s="138">
        <f>'для расчета'!I274</f>
        <v>0</v>
      </c>
    </row>
    <row r="138" spans="1:9" ht="21.75" customHeight="1" x14ac:dyDescent="0.2">
      <c r="A138" s="54" t="str">
        <f>'для расчета'!A283</f>
        <v>МУК "Культурно-спортивный комплекс"</v>
      </c>
      <c r="B138" s="146">
        <f>'для расчета'!B283</f>
        <v>734</v>
      </c>
      <c r="C138" s="146" t="str">
        <f>'для расчета'!C283</f>
        <v>00</v>
      </c>
      <c r="D138" s="146" t="str">
        <f>'для расчета'!D283</f>
        <v>00</v>
      </c>
      <c r="E138" s="146" t="str">
        <f>'для расчета'!E283</f>
        <v>0000000</v>
      </c>
      <c r="F138" s="146" t="str">
        <f>'для расчета'!F283</f>
        <v>000</v>
      </c>
      <c r="G138" s="146" t="str">
        <f>'для расчета'!G283</f>
        <v>000</v>
      </c>
      <c r="H138" s="147">
        <f>'для расчета'!H283</f>
        <v>6250.1208000000006</v>
      </c>
      <c r="I138" s="147">
        <f>'для расчета'!I283</f>
        <v>6250.1208000000006</v>
      </c>
    </row>
    <row r="139" spans="1:9" ht="31.9" customHeight="1" x14ac:dyDescent="0.2">
      <c r="A139" s="54" t="str">
        <f>'для расчета'!A284</f>
        <v>КУЛЬТУРА, КИНЕМАТОГРАФИЯ И СРЕДСТВА МАССОВОЙ ИНФОРМАЦИИ</v>
      </c>
      <c r="B139" s="146">
        <f>'для расчета'!B284</f>
        <v>734</v>
      </c>
      <c r="C139" s="146" t="str">
        <f>'для расчета'!C284</f>
        <v>08</v>
      </c>
      <c r="D139" s="146" t="str">
        <f>'для расчета'!D284</f>
        <v>00</v>
      </c>
      <c r="E139" s="146" t="str">
        <f>'для расчета'!E284</f>
        <v>0000000</v>
      </c>
      <c r="F139" s="146" t="str">
        <f>'для расчета'!F284</f>
        <v>000</v>
      </c>
      <c r="G139" s="146" t="str">
        <f>'для расчета'!G284</f>
        <v>000</v>
      </c>
      <c r="H139" s="147">
        <f>'для расчета'!H284</f>
        <v>3772.4148</v>
      </c>
      <c r="I139" s="147">
        <f>'для расчета'!I284</f>
        <v>3772.4148</v>
      </c>
    </row>
    <row r="140" spans="1:9" ht="22.5" customHeight="1" x14ac:dyDescent="0.2">
      <c r="A140" s="54" t="str">
        <f>'для расчета'!A285</f>
        <v>КУЛЬТУРА</v>
      </c>
      <c r="B140" s="146">
        <f>'для расчета'!B285</f>
        <v>734</v>
      </c>
      <c r="C140" s="146" t="str">
        <f>'для расчета'!C285</f>
        <v>08</v>
      </c>
      <c r="D140" s="146" t="str">
        <f>'для расчета'!D285</f>
        <v>01</v>
      </c>
      <c r="E140" s="146" t="str">
        <f>'для расчета'!E285</f>
        <v>0000000</v>
      </c>
      <c r="F140" s="146" t="str">
        <f>'для расчета'!F285</f>
        <v>000</v>
      </c>
      <c r="G140" s="146" t="str">
        <f>'для расчета'!G285</f>
        <v>000</v>
      </c>
      <c r="H140" s="147">
        <f>'для расчета'!H285</f>
        <v>3772.4148</v>
      </c>
      <c r="I140" s="147">
        <f>'для расчета'!I285</f>
        <v>3772.4148</v>
      </c>
    </row>
    <row r="141" spans="1:9" ht="29.25" customHeight="1" x14ac:dyDescent="0.2">
      <c r="A141" s="54" t="str">
        <f>'для расчета'!A286</f>
        <v>Дворцы и дома культуры, другие учреждения культуры и средства массовой информации</v>
      </c>
      <c r="B141" s="146">
        <f>'для расчета'!B286</f>
        <v>734</v>
      </c>
      <c r="C141" s="146" t="str">
        <f>'для расчета'!C286</f>
        <v>08</v>
      </c>
      <c r="D141" s="146" t="str">
        <f>'для расчета'!D286</f>
        <v>01</v>
      </c>
      <c r="E141" s="146" t="str">
        <f>'для расчета'!E286</f>
        <v>4400000</v>
      </c>
      <c r="F141" s="146" t="str">
        <f>'для расчета'!F286</f>
        <v>000</v>
      </c>
      <c r="G141" s="146" t="str">
        <f>'для расчета'!G286</f>
        <v>000</v>
      </c>
      <c r="H141" s="147">
        <f>'для расчета'!H286</f>
        <v>3772.4148</v>
      </c>
      <c r="I141" s="147">
        <f>'для расчета'!I286</f>
        <v>3772.4148</v>
      </c>
    </row>
    <row r="142" spans="1:9" ht="33.6" customHeight="1" x14ac:dyDescent="0.2">
      <c r="A142" s="54" t="str">
        <f>'для расчета'!A287</f>
        <v>Обеспечение деятельности  подведомственных учреждений</v>
      </c>
      <c r="B142" s="146">
        <f>'для расчета'!B287</f>
        <v>734</v>
      </c>
      <c r="C142" s="146" t="str">
        <f>'для расчета'!C287</f>
        <v>08</v>
      </c>
      <c r="D142" s="146" t="str">
        <f>'для расчета'!D287</f>
        <v>01</v>
      </c>
      <c r="E142" s="146" t="str">
        <f>'для расчета'!E287</f>
        <v>4409900</v>
      </c>
      <c r="F142" s="146" t="str">
        <f>'для расчета'!F287</f>
        <v>000</v>
      </c>
      <c r="G142" s="146" t="str">
        <f>'для расчета'!G287</f>
        <v>000</v>
      </c>
      <c r="H142" s="147">
        <f>'для расчета'!H287</f>
        <v>3243.1518000000001</v>
      </c>
      <c r="I142" s="147">
        <f>'для расчета'!I287</f>
        <v>3243.1518000000001</v>
      </c>
    </row>
    <row r="143" spans="1:9" ht="15" customHeight="1" x14ac:dyDescent="0.2">
      <c r="A143" s="102" t="str">
        <f>'для расчета'!A288</f>
        <v>Выполнение функций бюджетных учреждений</v>
      </c>
      <c r="B143" s="137">
        <f>'для расчета'!B288</f>
        <v>734</v>
      </c>
      <c r="C143" s="137" t="str">
        <f>'для расчета'!C288</f>
        <v>08</v>
      </c>
      <c r="D143" s="137" t="str">
        <f>'для расчета'!D288</f>
        <v>01</v>
      </c>
      <c r="E143" s="137" t="str">
        <f>'для расчета'!E288</f>
        <v>4409900</v>
      </c>
      <c r="F143" s="137" t="str">
        <f>'для расчета'!F288</f>
        <v>001</v>
      </c>
      <c r="G143" s="137" t="str">
        <f>'для расчета'!G288</f>
        <v>000</v>
      </c>
      <c r="H143" s="138">
        <f>'для расчета'!H288</f>
        <v>3243.1518000000001</v>
      </c>
      <c r="I143" s="138">
        <f>'для расчета'!I288</f>
        <v>3243.1518000000001</v>
      </c>
    </row>
    <row r="144" spans="1:9" ht="15" customHeight="1" x14ac:dyDescent="0.2">
      <c r="A144" s="102" t="str">
        <f>'для расчета'!A289</f>
        <v>Расходы</v>
      </c>
      <c r="B144" s="137">
        <f>'для расчета'!B289</f>
        <v>734</v>
      </c>
      <c r="C144" s="137" t="str">
        <f>'для расчета'!C289</f>
        <v>08</v>
      </c>
      <c r="D144" s="137" t="str">
        <f>'для расчета'!D289</f>
        <v>01</v>
      </c>
      <c r="E144" s="137" t="str">
        <f>'для расчета'!E289</f>
        <v>4409900</v>
      </c>
      <c r="F144" s="137" t="str">
        <f>'для расчета'!F289</f>
        <v>001</v>
      </c>
      <c r="G144" s="137">
        <f>'для расчета'!G289</f>
        <v>200</v>
      </c>
      <c r="H144" s="138">
        <f>'для расчета'!H289</f>
        <v>3243.1518000000001</v>
      </c>
      <c r="I144" s="138">
        <f>'для расчета'!I289</f>
        <v>3243.1518000000001</v>
      </c>
    </row>
    <row r="145" spans="1:9" ht="16.149999999999999" customHeight="1" x14ac:dyDescent="0.2">
      <c r="A145" s="102" t="str">
        <f>'для расчета'!A290</f>
        <v>Оплата труда и начисления на оплату труда</v>
      </c>
      <c r="B145" s="137">
        <f>'для расчета'!B290</f>
        <v>734</v>
      </c>
      <c r="C145" s="137" t="str">
        <f>'для расчета'!C290</f>
        <v>08</v>
      </c>
      <c r="D145" s="137" t="str">
        <f>'для расчета'!D290</f>
        <v>01</v>
      </c>
      <c r="E145" s="137" t="str">
        <f>'для расчета'!E290</f>
        <v>4409900</v>
      </c>
      <c r="F145" s="137" t="str">
        <f>'для расчета'!F290</f>
        <v>001</v>
      </c>
      <c r="G145" s="137">
        <f>'для расчета'!G290</f>
        <v>210</v>
      </c>
      <c r="H145" s="138">
        <f>'для расчета'!H290</f>
        <v>3243.1518000000001</v>
      </c>
      <c r="I145" s="138">
        <f>'для расчета'!I290</f>
        <v>3243.1518000000001</v>
      </c>
    </row>
    <row r="146" spans="1:9" ht="15.6" customHeight="1" x14ac:dyDescent="0.2">
      <c r="A146" s="102" t="str">
        <f>'для расчета'!A291</f>
        <v>Заработная плата</v>
      </c>
      <c r="B146" s="137">
        <f>'для расчета'!B291</f>
        <v>734</v>
      </c>
      <c r="C146" s="137" t="str">
        <f>'для расчета'!C291</f>
        <v>08</v>
      </c>
      <c r="D146" s="137" t="str">
        <f>'для расчета'!D291</f>
        <v>01</v>
      </c>
      <c r="E146" s="137" t="str">
        <f>'для расчета'!E291</f>
        <v>4409900</v>
      </c>
      <c r="F146" s="137" t="str">
        <f>'для расчета'!F291</f>
        <v>001</v>
      </c>
      <c r="G146" s="137">
        <f>'для расчета'!G291</f>
        <v>211</v>
      </c>
      <c r="H146" s="138">
        <f>'для расчета'!H291</f>
        <v>2490.9</v>
      </c>
      <c r="I146" s="138">
        <f>'для расчета'!I291</f>
        <v>2490.9</v>
      </c>
    </row>
    <row r="147" spans="1:9" ht="15" customHeight="1" x14ac:dyDescent="0.2">
      <c r="A147" s="102" t="str">
        <f>'для расчета'!A293</f>
        <v>Начисления на оплату труда</v>
      </c>
      <c r="B147" s="137">
        <f>'для расчета'!B293</f>
        <v>734</v>
      </c>
      <c r="C147" s="137" t="str">
        <f>'для расчета'!C293</f>
        <v>08</v>
      </c>
      <c r="D147" s="137" t="str">
        <f>'для расчета'!D293</f>
        <v>01</v>
      </c>
      <c r="E147" s="137" t="str">
        <f>'для расчета'!E293</f>
        <v>4409900</v>
      </c>
      <c r="F147" s="137" t="str">
        <f>'для расчета'!F293</f>
        <v>001</v>
      </c>
      <c r="G147" s="137">
        <f>'для расчета'!G293</f>
        <v>213</v>
      </c>
      <c r="H147" s="138">
        <f>'для расчета'!H293</f>
        <v>752.2518</v>
      </c>
      <c r="I147" s="138">
        <f>'для расчета'!I293</f>
        <v>752.2518</v>
      </c>
    </row>
    <row r="148" spans="1:9" ht="16.899999999999999" hidden="1" customHeight="1" x14ac:dyDescent="0.2">
      <c r="A148" s="102" t="str">
        <f>'для расчета'!A294</f>
        <v>Приобретение услуг</v>
      </c>
      <c r="B148" s="137">
        <f>'для расчета'!B294</f>
        <v>734</v>
      </c>
      <c r="C148" s="137" t="str">
        <f>'для расчета'!C294</f>
        <v>08</v>
      </c>
      <c r="D148" s="137" t="str">
        <f>'для расчета'!D294</f>
        <v>01</v>
      </c>
      <c r="E148" s="137" t="str">
        <f>'для расчета'!E294</f>
        <v>4409900</v>
      </c>
      <c r="F148" s="137" t="str">
        <f>'для расчета'!F294</f>
        <v>001</v>
      </c>
      <c r="G148" s="137">
        <f>'для расчета'!G294</f>
        <v>220</v>
      </c>
      <c r="H148" s="138">
        <f>'для расчета'!H294</f>
        <v>0</v>
      </c>
      <c r="I148" s="138">
        <f>'для расчета'!I294</f>
        <v>0</v>
      </c>
    </row>
    <row r="149" spans="1:9" ht="17.45" hidden="1" customHeight="1" x14ac:dyDescent="0.2">
      <c r="A149" s="102" t="str">
        <f>'для расчета'!A295</f>
        <v>Услуги связи</v>
      </c>
      <c r="B149" s="137">
        <f>'для расчета'!B295</f>
        <v>734</v>
      </c>
      <c r="C149" s="137" t="str">
        <f>'для расчета'!C295</f>
        <v>08</v>
      </c>
      <c r="D149" s="137" t="str">
        <f>'для расчета'!D295</f>
        <v>01</v>
      </c>
      <c r="E149" s="137" t="str">
        <f>'для расчета'!E295</f>
        <v>4409900</v>
      </c>
      <c r="F149" s="137" t="str">
        <f>'для расчета'!F295</f>
        <v>001</v>
      </c>
      <c r="G149" s="137">
        <f>'для расчета'!G295</f>
        <v>221</v>
      </c>
      <c r="H149" s="138">
        <f>'для расчета'!H295</f>
        <v>0</v>
      </c>
      <c r="I149" s="138">
        <f>'для расчета'!I295</f>
        <v>0</v>
      </c>
    </row>
    <row r="150" spans="1:9" ht="17.45" hidden="1" customHeight="1" x14ac:dyDescent="0.2">
      <c r="A150" s="102" t="str">
        <f>'для расчета'!A297</f>
        <v>Коммунальные услуги</v>
      </c>
      <c r="B150" s="137">
        <f>'для расчета'!B297</f>
        <v>734</v>
      </c>
      <c r="C150" s="137" t="str">
        <f>'для расчета'!C297</f>
        <v>08</v>
      </c>
      <c r="D150" s="137" t="str">
        <f>'для расчета'!D297</f>
        <v>01</v>
      </c>
      <c r="E150" s="137" t="str">
        <f>'для расчета'!E297</f>
        <v>4409900</v>
      </c>
      <c r="F150" s="137" t="str">
        <f>'для расчета'!F297</f>
        <v>001</v>
      </c>
      <c r="G150" s="137">
        <f>'для расчета'!G297</f>
        <v>223</v>
      </c>
      <c r="H150" s="138">
        <f>'для расчета'!H297</f>
        <v>0</v>
      </c>
      <c r="I150" s="138">
        <f>'для расчета'!I297</f>
        <v>0</v>
      </c>
    </row>
    <row r="151" spans="1:9" ht="15.6" hidden="1" customHeight="1" x14ac:dyDescent="0.2">
      <c r="A151" s="102" t="str">
        <f>'для расчета'!A298</f>
        <v>Услуги на содержание имущества</v>
      </c>
      <c r="B151" s="137">
        <f>'для расчета'!B298</f>
        <v>734</v>
      </c>
      <c r="C151" s="137" t="str">
        <f>'для расчета'!C298</f>
        <v>08</v>
      </c>
      <c r="D151" s="137" t="str">
        <f>'для расчета'!D298</f>
        <v>01</v>
      </c>
      <c r="E151" s="137" t="str">
        <f>'для расчета'!E298</f>
        <v>4409900</v>
      </c>
      <c r="F151" s="137" t="str">
        <f>'для расчета'!F298</f>
        <v>001</v>
      </c>
      <c r="G151" s="137">
        <f>'для расчета'!G298</f>
        <v>225</v>
      </c>
      <c r="H151" s="138">
        <f>'для расчета'!H298</f>
        <v>0</v>
      </c>
      <c r="I151" s="138">
        <f>'для расчета'!I298</f>
        <v>0</v>
      </c>
    </row>
    <row r="152" spans="1:9" ht="15" hidden="1" customHeight="1" x14ac:dyDescent="0.2">
      <c r="A152" s="102" t="str">
        <f>'для расчета'!A299</f>
        <v>Прочие услуги</v>
      </c>
      <c r="B152" s="137">
        <f>'для расчета'!B299</f>
        <v>734</v>
      </c>
      <c r="C152" s="137" t="str">
        <f>'для расчета'!C299</f>
        <v>08</v>
      </c>
      <c r="D152" s="137" t="str">
        <f>'для расчета'!D299</f>
        <v>01</v>
      </c>
      <c r="E152" s="137" t="str">
        <f>'для расчета'!E299</f>
        <v>4409900</v>
      </c>
      <c r="F152" s="137" t="str">
        <f>'для расчета'!F299</f>
        <v>001</v>
      </c>
      <c r="G152" s="137">
        <f>'для расчета'!G299</f>
        <v>226</v>
      </c>
      <c r="H152" s="138">
        <f>'для расчета'!H299</f>
        <v>0</v>
      </c>
      <c r="I152" s="138">
        <f>'для расчета'!I299</f>
        <v>0</v>
      </c>
    </row>
    <row r="153" spans="1:9" ht="17.45" hidden="1" customHeight="1" x14ac:dyDescent="0.2">
      <c r="A153" s="102" t="str">
        <f>'для расчета'!A300</f>
        <v>Прочие расходы</v>
      </c>
      <c r="B153" s="137">
        <f>'для расчета'!B300</f>
        <v>734</v>
      </c>
      <c r="C153" s="137" t="str">
        <f>'для расчета'!C300</f>
        <v>08</v>
      </c>
      <c r="D153" s="137" t="str">
        <f>'для расчета'!D300</f>
        <v>01</v>
      </c>
      <c r="E153" s="137" t="str">
        <f>'для расчета'!E300</f>
        <v>4409900</v>
      </c>
      <c r="F153" s="137" t="str">
        <f>'для расчета'!F300</f>
        <v>001</v>
      </c>
      <c r="G153" s="137">
        <f>'для расчета'!G300</f>
        <v>290</v>
      </c>
      <c r="H153" s="138">
        <f>'для расчета'!H300</f>
        <v>0</v>
      </c>
      <c r="I153" s="138">
        <f>'для расчета'!I300</f>
        <v>0</v>
      </c>
    </row>
    <row r="154" spans="1:9" ht="18" hidden="1" customHeight="1" x14ac:dyDescent="0.2">
      <c r="A154" s="102" t="str">
        <f>'для расчета'!A301</f>
        <v>Поступление нефинансовых активов</v>
      </c>
      <c r="B154" s="137">
        <f>'для расчета'!B301</f>
        <v>734</v>
      </c>
      <c r="C154" s="137" t="str">
        <f>'для расчета'!C301</f>
        <v>08</v>
      </c>
      <c r="D154" s="137" t="str">
        <f>'для расчета'!D301</f>
        <v>01</v>
      </c>
      <c r="E154" s="137" t="str">
        <f>'для расчета'!E301</f>
        <v>4409900</v>
      </c>
      <c r="F154" s="137" t="str">
        <f>'для расчета'!F301</f>
        <v>001</v>
      </c>
      <c r="G154" s="137">
        <f>'для расчета'!G301</f>
        <v>300</v>
      </c>
      <c r="H154" s="138">
        <f>'для расчета'!H301</f>
        <v>0</v>
      </c>
      <c r="I154" s="138">
        <f>'для расчета'!I301</f>
        <v>0</v>
      </c>
    </row>
    <row r="155" spans="1:9" ht="19.149999999999999" hidden="1" customHeight="1" x14ac:dyDescent="0.2">
      <c r="A155" s="102" t="str">
        <f>'для расчета'!A303</f>
        <v>Увеличение стоимости материальных запасов</v>
      </c>
      <c r="B155" s="137">
        <f>'для расчета'!B303</f>
        <v>734</v>
      </c>
      <c r="C155" s="137" t="str">
        <f>'для расчета'!C303</f>
        <v>08</v>
      </c>
      <c r="D155" s="137" t="str">
        <f>'для расчета'!D303</f>
        <v>01</v>
      </c>
      <c r="E155" s="137" t="str">
        <f>'для расчета'!E303</f>
        <v>4409900</v>
      </c>
      <c r="F155" s="137" t="str">
        <f>'для расчета'!F303</f>
        <v>001</v>
      </c>
      <c r="G155" s="137">
        <f>'для расчета'!G303</f>
        <v>340</v>
      </c>
      <c r="H155" s="138">
        <f>'для расчета'!H303</f>
        <v>0</v>
      </c>
      <c r="I155" s="138">
        <f>'для расчета'!I303</f>
        <v>0</v>
      </c>
    </row>
    <row r="156" spans="1:9" ht="20.25" customHeight="1" x14ac:dyDescent="0.2">
      <c r="A156" s="54" t="str">
        <f>'для расчета'!A304</f>
        <v>БИБЛИОТЕКА</v>
      </c>
      <c r="B156" s="146" t="str">
        <f>'для расчета'!B304</f>
        <v>734</v>
      </c>
      <c r="C156" s="146" t="str">
        <f>'для расчета'!C304</f>
        <v>08</v>
      </c>
      <c r="D156" s="146" t="str">
        <f>'для расчета'!D304</f>
        <v>01</v>
      </c>
      <c r="E156" s="146" t="str">
        <f>'для расчета'!E304</f>
        <v>4420000</v>
      </c>
      <c r="F156" s="146" t="str">
        <f>'для расчета'!F304</f>
        <v>000</v>
      </c>
      <c r="G156" s="146" t="str">
        <f>'для расчета'!G304</f>
        <v>000</v>
      </c>
      <c r="H156" s="147">
        <f>'для расчета'!H304</f>
        <v>529.26300000000003</v>
      </c>
      <c r="I156" s="147">
        <f>'для расчета'!I304</f>
        <v>529.26300000000003</v>
      </c>
    </row>
    <row r="157" spans="1:9" ht="26.45" customHeight="1" x14ac:dyDescent="0.2">
      <c r="A157" s="102" t="str">
        <f>'для расчета'!A305</f>
        <v>Обеспечение деятельности  подведомственных учреждений</v>
      </c>
      <c r="B157" s="137" t="str">
        <f>'для расчета'!B305</f>
        <v>734</v>
      </c>
      <c r="C157" s="137" t="str">
        <f>'для расчета'!C305</f>
        <v>08</v>
      </c>
      <c r="D157" s="137" t="str">
        <f>'для расчета'!D305</f>
        <v>01</v>
      </c>
      <c r="E157" s="137" t="str">
        <f>'для расчета'!E305</f>
        <v>4429900</v>
      </c>
      <c r="F157" s="137" t="str">
        <f>'для расчета'!F305</f>
        <v>000</v>
      </c>
      <c r="G157" s="137" t="str">
        <f>'для расчета'!G305</f>
        <v>000</v>
      </c>
      <c r="H157" s="138">
        <f>'для расчета'!H305</f>
        <v>529.26300000000003</v>
      </c>
      <c r="I157" s="138">
        <f>'для расчета'!I305</f>
        <v>529.26300000000003</v>
      </c>
    </row>
    <row r="158" spans="1:9" ht="17.45" customHeight="1" x14ac:dyDescent="0.2">
      <c r="A158" s="102" t="str">
        <f>'для расчета'!A306</f>
        <v>Выполнение функций бюджетных учреждений</v>
      </c>
      <c r="B158" s="137" t="str">
        <f>'для расчета'!B306</f>
        <v>734</v>
      </c>
      <c r="C158" s="137" t="str">
        <f>'для расчета'!C306</f>
        <v>08</v>
      </c>
      <c r="D158" s="137" t="str">
        <f>'для расчета'!D306</f>
        <v>01</v>
      </c>
      <c r="E158" s="137" t="str">
        <f>'для расчета'!E306</f>
        <v>4429900</v>
      </c>
      <c r="F158" s="137" t="str">
        <f>'для расчета'!F306</f>
        <v>001</v>
      </c>
      <c r="G158" s="137" t="str">
        <f>'для расчета'!G306</f>
        <v>000</v>
      </c>
      <c r="H158" s="138">
        <f>'для расчета'!H306</f>
        <v>529.26300000000003</v>
      </c>
      <c r="I158" s="138">
        <f>'для расчета'!I306</f>
        <v>529.26300000000003</v>
      </c>
    </row>
    <row r="159" spans="1:9" ht="15" customHeight="1" x14ac:dyDescent="0.2">
      <c r="A159" s="102" t="str">
        <f>'для расчета'!A307</f>
        <v>Расходы</v>
      </c>
      <c r="B159" s="137" t="str">
        <f>'для расчета'!B307</f>
        <v>734</v>
      </c>
      <c r="C159" s="137" t="str">
        <f>'для расчета'!C307</f>
        <v>08</v>
      </c>
      <c r="D159" s="137" t="str">
        <f>'для расчета'!D307</f>
        <v>01</v>
      </c>
      <c r="E159" s="137" t="str">
        <f>'для расчета'!E307</f>
        <v>4429900</v>
      </c>
      <c r="F159" s="137" t="str">
        <f>'для расчета'!F307</f>
        <v>001</v>
      </c>
      <c r="G159" s="137">
        <f>'для расчета'!G307</f>
        <v>200</v>
      </c>
      <c r="H159" s="138">
        <f>'для расчета'!H307</f>
        <v>529.26300000000003</v>
      </c>
      <c r="I159" s="138">
        <f>'для расчета'!I307</f>
        <v>529.26300000000003</v>
      </c>
    </row>
    <row r="160" spans="1:9" ht="19.899999999999999" customHeight="1" x14ac:dyDescent="0.2">
      <c r="A160" s="102" t="str">
        <f>'для расчета'!A308</f>
        <v>Оплата труда и начисления на оплату труда</v>
      </c>
      <c r="B160" s="137" t="str">
        <f>'для расчета'!B308</f>
        <v>734</v>
      </c>
      <c r="C160" s="137" t="str">
        <f>'для расчета'!C308</f>
        <v>08</v>
      </c>
      <c r="D160" s="137" t="str">
        <f>'для расчета'!D308</f>
        <v>01</v>
      </c>
      <c r="E160" s="137" t="str">
        <f>'для расчета'!E308</f>
        <v>4429900</v>
      </c>
      <c r="F160" s="137" t="str">
        <f>'для расчета'!F308</f>
        <v>001</v>
      </c>
      <c r="G160" s="137">
        <f>'для расчета'!G308</f>
        <v>210</v>
      </c>
      <c r="H160" s="138">
        <f>'для расчета'!H308</f>
        <v>529.26300000000003</v>
      </c>
      <c r="I160" s="138">
        <f>'для расчета'!I308</f>
        <v>529.26300000000003</v>
      </c>
    </row>
    <row r="161" spans="1:9" ht="17.45" customHeight="1" x14ac:dyDescent="0.2">
      <c r="A161" s="102" t="str">
        <f>'для расчета'!A309</f>
        <v>Заработная плата</v>
      </c>
      <c r="B161" s="137" t="str">
        <f>'для расчета'!B309</f>
        <v>734</v>
      </c>
      <c r="C161" s="137" t="str">
        <f>'для расчета'!C309</f>
        <v>08</v>
      </c>
      <c r="D161" s="137" t="str">
        <f>'для расчета'!D309</f>
        <v>01</v>
      </c>
      <c r="E161" s="137" t="str">
        <f>'для расчета'!E309</f>
        <v>4429900</v>
      </c>
      <c r="F161" s="137" t="str">
        <f>'для расчета'!F309</f>
        <v>001</v>
      </c>
      <c r="G161" s="137">
        <f>'для расчета'!G309</f>
        <v>211</v>
      </c>
      <c r="H161" s="138">
        <f>'для расчета'!H309</f>
        <v>406.5</v>
      </c>
      <c r="I161" s="138">
        <f>'для расчета'!I309</f>
        <v>406.5</v>
      </c>
    </row>
    <row r="162" spans="1:9" ht="16.149999999999999" customHeight="1" x14ac:dyDescent="0.2">
      <c r="A162" s="102" t="str">
        <f>'для расчета'!A311</f>
        <v>Начисления на оплату труда</v>
      </c>
      <c r="B162" s="137" t="str">
        <f>'для расчета'!B311</f>
        <v>734</v>
      </c>
      <c r="C162" s="137" t="str">
        <f>'для расчета'!C311</f>
        <v>08</v>
      </c>
      <c r="D162" s="137" t="str">
        <f>'для расчета'!D311</f>
        <v>01</v>
      </c>
      <c r="E162" s="137" t="str">
        <f>'для расчета'!E311</f>
        <v>4429900</v>
      </c>
      <c r="F162" s="137" t="str">
        <f>'для расчета'!F311</f>
        <v>001</v>
      </c>
      <c r="G162" s="137">
        <f>'для расчета'!G311</f>
        <v>213</v>
      </c>
      <c r="H162" s="138">
        <f>'для расчета'!H311</f>
        <v>122.76299999999999</v>
      </c>
      <c r="I162" s="138">
        <f>'для расчета'!I311</f>
        <v>122.76299999999999</v>
      </c>
    </row>
    <row r="163" spans="1:9" ht="17.45" hidden="1" customHeight="1" x14ac:dyDescent="0.2">
      <c r="A163" s="102" t="str">
        <f>'для расчета'!A312</f>
        <v>Приобретение услуг</v>
      </c>
      <c r="B163" s="137" t="str">
        <f>'для расчета'!B312</f>
        <v>734</v>
      </c>
      <c r="C163" s="137" t="str">
        <f>'для расчета'!C312</f>
        <v>08</v>
      </c>
      <c r="D163" s="137" t="str">
        <f>'для расчета'!D312</f>
        <v>01</v>
      </c>
      <c r="E163" s="137" t="str">
        <f>'для расчета'!E312</f>
        <v>4429900</v>
      </c>
      <c r="F163" s="137" t="str">
        <f>'для расчета'!F312</f>
        <v>001</v>
      </c>
      <c r="G163" s="137">
        <f>'для расчета'!G312</f>
        <v>220</v>
      </c>
      <c r="H163" s="138">
        <f>'для расчета'!H312</f>
        <v>0</v>
      </c>
      <c r="I163" s="138">
        <f>'для расчета'!I312</f>
        <v>0</v>
      </c>
    </row>
    <row r="164" spans="1:9" ht="15.6" hidden="1" customHeight="1" x14ac:dyDescent="0.2">
      <c r="A164" s="102" t="str">
        <f>'для расчета'!A313</f>
        <v>Услуги связи</v>
      </c>
      <c r="B164" s="137" t="str">
        <f>'для расчета'!B313</f>
        <v>734</v>
      </c>
      <c r="C164" s="137" t="str">
        <f>'для расчета'!C313</f>
        <v>08</v>
      </c>
      <c r="D164" s="137" t="str">
        <f>'для расчета'!D313</f>
        <v>01</v>
      </c>
      <c r="E164" s="137" t="str">
        <f>'для расчета'!E313</f>
        <v>4429900</v>
      </c>
      <c r="F164" s="137" t="str">
        <f>'для расчета'!F313</f>
        <v>001</v>
      </c>
      <c r="G164" s="137">
        <f>'для расчета'!G313</f>
        <v>221</v>
      </c>
      <c r="H164" s="138">
        <f>'для расчета'!H313</f>
        <v>0</v>
      </c>
      <c r="I164" s="138">
        <f>'для расчета'!I313</f>
        <v>0</v>
      </c>
    </row>
    <row r="165" spans="1:9" ht="16.149999999999999" hidden="1" customHeight="1" x14ac:dyDescent="0.2">
      <c r="A165" s="102" t="str">
        <f>'для расчета'!A315</f>
        <v>Коммунальные услуги</v>
      </c>
      <c r="B165" s="137" t="str">
        <f>'для расчета'!B315</f>
        <v>734</v>
      </c>
      <c r="C165" s="137" t="str">
        <f>'для расчета'!C315</f>
        <v>08</v>
      </c>
      <c r="D165" s="137" t="str">
        <f>'для расчета'!D315</f>
        <v>01</v>
      </c>
      <c r="E165" s="137" t="str">
        <f>'для расчета'!E315</f>
        <v>4429900</v>
      </c>
      <c r="F165" s="137" t="str">
        <f>'для расчета'!F315</f>
        <v>001</v>
      </c>
      <c r="G165" s="137">
        <f>'для расчета'!G315</f>
        <v>223</v>
      </c>
      <c r="H165" s="138">
        <f>'для расчета'!H315</f>
        <v>0</v>
      </c>
      <c r="I165" s="138">
        <f>'для расчета'!I315</f>
        <v>0</v>
      </c>
    </row>
    <row r="166" spans="1:9" ht="16.149999999999999" hidden="1" customHeight="1" x14ac:dyDescent="0.2">
      <c r="A166" s="102" t="str">
        <f>'для расчета'!A316</f>
        <v>Услуги на содержание имущества</v>
      </c>
      <c r="B166" s="137" t="str">
        <f>'для расчета'!B316</f>
        <v>734</v>
      </c>
      <c r="C166" s="137" t="str">
        <f>'для расчета'!C316</f>
        <v>08</v>
      </c>
      <c r="D166" s="137" t="str">
        <f>'для расчета'!D316</f>
        <v>01</v>
      </c>
      <c r="E166" s="137" t="str">
        <f>'для расчета'!E316</f>
        <v>4429900</v>
      </c>
      <c r="F166" s="137" t="str">
        <f>'для расчета'!F316</f>
        <v>001</v>
      </c>
      <c r="G166" s="137">
        <f>'для расчета'!G316</f>
        <v>225</v>
      </c>
      <c r="H166" s="138">
        <f>'для расчета'!H316</f>
        <v>0</v>
      </c>
      <c r="I166" s="138">
        <f>'для расчета'!I316</f>
        <v>0</v>
      </c>
    </row>
    <row r="167" spans="1:9" ht="15" hidden="1" customHeight="1" x14ac:dyDescent="0.2">
      <c r="A167" s="102" t="str">
        <f>'для расчета'!A317</f>
        <v>Прочие услуги</v>
      </c>
      <c r="B167" s="137" t="str">
        <f>'для расчета'!B317</f>
        <v>734</v>
      </c>
      <c r="C167" s="137" t="str">
        <f>'для расчета'!C317</f>
        <v>08</v>
      </c>
      <c r="D167" s="137" t="str">
        <f>'для расчета'!D317</f>
        <v>01</v>
      </c>
      <c r="E167" s="137" t="str">
        <f>'для расчета'!E317</f>
        <v>4429900</v>
      </c>
      <c r="F167" s="137" t="str">
        <f>'для расчета'!F317</f>
        <v>001</v>
      </c>
      <c r="G167" s="137">
        <f>'для расчета'!G317</f>
        <v>226</v>
      </c>
      <c r="H167" s="138">
        <f>'для расчета'!H317</f>
        <v>0</v>
      </c>
      <c r="I167" s="138">
        <f>'для расчета'!I317</f>
        <v>0</v>
      </c>
    </row>
    <row r="168" spans="1:9" ht="18" hidden="1" customHeight="1" x14ac:dyDescent="0.2">
      <c r="A168" s="102" t="str">
        <f>'для расчета'!A318</f>
        <v>Прочие расходы</v>
      </c>
      <c r="B168" s="137" t="str">
        <f>'для расчета'!B318</f>
        <v>734</v>
      </c>
      <c r="C168" s="137" t="str">
        <f>'для расчета'!C318</f>
        <v>08</v>
      </c>
      <c r="D168" s="137" t="str">
        <f>'для расчета'!D318</f>
        <v>01</v>
      </c>
      <c r="E168" s="137" t="str">
        <f>'для расчета'!E318</f>
        <v>4429900</v>
      </c>
      <c r="F168" s="137" t="str">
        <f>'для расчета'!F318</f>
        <v>001</v>
      </c>
      <c r="G168" s="137">
        <f>'для расчета'!G318</f>
        <v>290</v>
      </c>
      <c r="H168" s="138">
        <f>'для расчета'!H318</f>
        <v>0</v>
      </c>
      <c r="I168" s="138">
        <f>'для расчета'!I318</f>
        <v>0</v>
      </c>
    </row>
    <row r="169" spans="1:9" ht="16.899999999999999" hidden="1" customHeight="1" x14ac:dyDescent="0.2">
      <c r="A169" s="102" t="str">
        <f>'для расчета'!A319</f>
        <v>Поступление нефинансовых активов</v>
      </c>
      <c r="B169" s="137" t="str">
        <f>'для расчета'!B319</f>
        <v>734</v>
      </c>
      <c r="C169" s="137" t="str">
        <f>'для расчета'!C319</f>
        <v>08</v>
      </c>
      <c r="D169" s="137" t="str">
        <f>'для расчета'!D319</f>
        <v>01</v>
      </c>
      <c r="E169" s="137" t="str">
        <f>'для расчета'!E319</f>
        <v>4429900</v>
      </c>
      <c r="F169" s="137" t="str">
        <f>'для расчета'!F319</f>
        <v>001</v>
      </c>
      <c r="G169" s="137">
        <f>'для расчета'!G319</f>
        <v>300</v>
      </c>
      <c r="H169" s="138">
        <f>'для расчета'!H319</f>
        <v>0</v>
      </c>
      <c r="I169" s="138">
        <f>'для расчета'!I319</f>
        <v>0</v>
      </c>
    </row>
    <row r="170" spans="1:9" ht="18" hidden="1" customHeight="1" x14ac:dyDescent="0.2">
      <c r="A170" s="102" t="str">
        <f>'для расчета'!A321</f>
        <v>Увеличение стоимости материальных запасов</v>
      </c>
      <c r="B170" s="137" t="str">
        <f>'для расчета'!B321</f>
        <v>734</v>
      </c>
      <c r="C170" s="137" t="str">
        <f>'для расчета'!C321</f>
        <v>08</v>
      </c>
      <c r="D170" s="137" t="str">
        <f>'для расчета'!D321</f>
        <v>01</v>
      </c>
      <c r="E170" s="137" t="str">
        <f>'для расчета'!E321</f>
        <v>4429900</v>
      </c>
      <c r="F170" s="137" t="str">
        <f>'для расчета'!F321</f>
        <v>001</v>
      </c>
      <c r="G170" s="137">
        <f>'для расчета'!G321</f>
        <v>340</v>
      </c>
      <c r="H170" s="138">
        <f>'для расчета'!H321</f>
        <v>0</v>
      </c>
      <c r="I170" s="138">
        <f>'для расчета'!I321</f>
        <v>0</v>
      </c>
    </row>
    <row r="171" spans="1:9" ht="20.25" hidden="1" customHeight="1" x14ac:dyDescent="0.2">
      <c r="A171" s="102" t="str">
        <f>'для расчета'!A322</f>
        <v>Целевые программы муниципальных образований</v>
      </c>
      <c r="B171" s="137">
        <f>'для расчета'!B322</f>
        <v>734</v>
      </c>
      <c r="C171" s="137" t="str">
        <f>'для расчета'!C322</f>
        <v>08</v>
      </c>
      <c r="D171" s="137" t="str">
        <f>'для расчета'!D322</f>
        <v>01</v>
      </c>
      <c r="E171" s="137" t="str">
        <f>'для расчета'!E322</f>
        <v>7970000</v>
      </c>
      <c r="F171" s="137" t="str">
        <f>'для расчета'!F322</f>
        <v>000</v>
      </c>
      <c r="G171" s="137" t="str">
        <f>'для расчета'!G322</f>
        <v>000</v>
      </c>
      <c r="H171" s="138">
        <f>'для расчета'!H322</f>
        <v>0</v>
      </c>
      <c r="I171" s="138">
        <f>'для расчета'!I322</f>
        <v>0</v>
      </c>
    </row>
    <row r="172" spans="1:9" ht="30.75" hidden="1" customHeight="1" x14ac:dyDescent="0.2">
      <c r="A172" s="54" t="str">
        <f>'для расчета'!A323</f>
        <v xml:space="preserve">МЦП Развитие библиотечного дела в Хомутовском МО на 2013-2015г.г. </v>
      </c>
      <c r="B172" s="146">
        <f>'для расчета'!B323</f>
        <v>734</v>
      </c>
      <c r="C172" s="146" t="str">
        <f>'для расчета'!C323</f>
        <v>08</v>
      </c>
      <c r="D172" s="146" t="str">
        <f>'для расчета'!D323</f>
        <v>01</v>
      </c>
      <c r="E172" s="146" t="str">
        <f>'для расчета'!E323</f>
        <v>7972004</v>
      </c>
      <c r="F172" s="146" t="str">
        <f>'для расчета'!F323</f>
        <v>000</v>
      </c>
      <c r="G172" s="146" t="str">
        <f>'для расчета'!G323</f>
        <v>000</v>
      </c>
      <c r="H172" s="147">
        <f>'для расчета'!H323</f>
        <v>0</v>
      </c>
      <c r="I172" s="147">
        <f>'для расчета'!I323</f>
        <v>0</v>
      </c>
    </row>
    <row r="173" spans="1:9" ht="22.5" hidden="1" customHeight="1" x14ac:dyDescent="0.2">
      <c r="A173" s="102" t="str">
        <f>'для расчета'!A324</f>
        <v>Выполнение функций бюджетных учреждений</v>
      </c>
      <c r="B173" s="137">
        <f>'для расчета'!B324</f>
        <v>734</v>
      </c>
      <c r="C173" s="137" t="str">
        <f>'для расчета'!C324</f>
        <v>08</v>
      </c>
      <c r="D173" s="137" t="str">
        <f>'для расчета'!D324</f>
        <v>01</v>
      </c>
      <c r="E173" s="137" t="str">
        <f>'для расчета'!E324</f>
        <v>7972004</v>
      </c>
      <c r="F173" s="137" t="str">
        <f>'для расчета'!F324</f>
        <v>001</v>
      </c>
      <c r="G173" s="137" t="str">
        <f>'для расчета'!G324</f>
        <v>000</v>
      </c>
      <c r="H173" s="138">
        <f>'для расчета'!H324</f>
        <v>0</v>
      </c>
      <c r="I173" s="138">
        <f>'для расчета'!I324</f>
        <v>0</v>
      </c>
    </row>
    <row r="174" spans="1:9" ht="18" hidden="1" customHeight="1" x14ac:dyDescent="0.2">
      <c r="A174" s="102" t="str">
        <f>'для расчета'!A325</f>
        <v>Расходы</v>
      </c>
      <c r="B174" s="137">
        <f>'для расчета'!B325</f>
        <v>734</v>
      </c>
      <c r="C174" s="137" t="str">
        <f>'для расчета'!C325</f>
        <v>08</v>
      </c>
      <c r="D174" s="137" t="str">
        <f>'для расчета'!D325</f>
        <v>01</v>
      </c>
      <c r="E174" s="137" t="str">
        <f>'для расчета'!E325</f>
        <v>7972004</v>
      </c>
      <c r="F174" s="137" t="str">
        <f>'для расчета'!F325</f>
        <v>001</v>
      </c>
      <c r="G174" s="137" t="str">
        <f>'для расчета'!G325</f>
        <v>200</v>
      </c>
      <c r="H174" s="138">
        <f>'для расчета'!H325</f>
        <v>0</v>
      </c>
      <c r="I174" s="138">
        <f>'для расчета'!I325</f>
        <v>0</v>
      </c>
    </row>
    <row r="175" spans="1:9" ht="18" hidden="1" customHeight="1" x14ac:dyDescent="0.2">
      <c r="A175" s="102" t="str">
        <f>'для расчета'!A326</f>
        <v>Приобретение услуг</v>
      </c>
      <c r="B175" s="137">
        <f>'для расчета'!B326</f>
        <v>734</v>
      </c>
      <c r="C175" s="137" t="str">
        <f>'для расчета'!C326</f>
        <v>08</v>
      </c>
      <c r="D175" s="137" t="str">
        <f>'для расчета'!D326</f>
        <v>01</v>
      </c>
      <c r="E175" s="137" t="str">
        <f>'для расчета'!E326</f>
        <v>7972004</v>
      </c>
      <c r="F175" s="137" t="str">
        <f>'для расчета'!F326</f>
        <v>001</v>
      </c>
      <c r="G175" s="137" t="str">
        <f>'для расчета'!G326</f>
        <v>220</v>
      </c>
      <c r="H175" s="138">
        <f>'для расчета'!H326</f>
        <v>0</v>
      </c>
      <c r="I175" s="138">
        <f>'для расчета'!I326</f>
        <v>0</v>
      </c>
    </row>
    <row r="176" spans="1:9" ht="18" hidden="1" customHeight="1" x14ac:dyDescent="0.2">
      <c r="A176" s="102" t="str">
        <f>'для расчета'!A327</f>
        <v>Прочие услуги</v>
      </c>
      <c r="B176" s="137">
        <f>'для расчета'!B327</f>
        <v>734</v>
      </c>
      <c r="C176" s="137" t="str">
        <f>'для расчета'!C327</f>
        <v>08</v>
      </c>
      <c r="D176" s="137" t="str">
        <f>'для расчета'!D327</f>
        <v>01</v>
      </c>
      <c r="E176" s="137" t="str">
        <f>'для расчета'!E327</f>
        <v>7972004</v>
      </c>
      <c r="F176" s="137" t="str">
        <f>'для расчета'!F327</f>
        <v>001</v>
      </c>
      <c r="G176" s="137" t="str">
        <f>'для расчета'!G327</f>
        <v>226</v>
      </c>
      <c r="H176" s="138">
        <f>'для расчета'!H327</f>
        <v>0</v>
      </c>
      <c r="I176" s="138">
        <f>'для расчета'!I327</f>
        <v>0</v>
      </c>
    </row>
    <row r="177" spans="1:9" ht="18" hidden="1" customHeight="1" x14ac:dyDescent="0.2">
      <c r="A177" s="102" t="str">
        <f>'для расчета'!A328</f>
        <v>Поступление нефинансовых активов</v>
      </c>
      <c r="B177" s="137">
        <f>'для расчета'!B328</f>
        <v>734</v>
      </c>
      <c r="C177" s="137" t="str">
        <f>'для расчета'!C328</f>
        <v>08</v>
      </c>
      <c r="D177" s="137" t="str">
        <f>'для расчета'!D328</f>
        <v>01</v>
      </c>
      <c r="E177" s="137" t="str">
        <f>'для расчета'!E328</f>
        <v>7972004</v>
      </c>
      <c r="F177" s="137" t="str">
        <f>'для расчета'!F328</f>
        <v>001</v>
      </c>
      <c r="G177" s="137" t="str">
        <f>'для расчета'!G328</f>
        <v>300</v>
      </c>
      <c r="H177" s="138">
        <f>'для расчета'!H328</f>
        <v>0</v>
      </c>
      <c r="I177" s="138">
        <f>'для расчета'!I328</f>
        <v>0</v>
      </c>
    </row>
    <row r="178" spans="1:9" ht="18" hidden="1" customHeight="1" x14ac:dyDescent="0.2">
      <c r="A178" s="102" t="str">
        <f>'для расчета'!A329</f>
        <v>Увеличение стоимости основных средств</v>
      </c>
      <c r="B178" s="137">
        <f>'для расчета'!B329</f>
        <v>734</v>
      </c>
      <c r="C178" s="137" t="str">
        <f>'для расчета'!C329</f>
        <v>08</v>
      </c>
      <c r="D178" s="137" t="str">
        <f>'для расчета'!D329</f>
        <v>01</v>
      </c>
      <c r="E178" s="137" t="str">
        <f>'для расчета'!E329</f>
        <v>7972004</v>
      </c>
      <c r="F178" s="137" t="str">
        <f>'для расчета'!F329</f>
        <v>001</v>
      </c>
      <c r="G178" s="137" t="str">
        <f>'для расчета'!G329</f>
        <v>310</v>
      </c>
      <c r="H178" s="138">
        <f>'для расчета'!H329</f>
        <v>0</v>
      </c>
      <c r="I178" s="138">
        <f>'для расчета'!I329</f>
        <v>0</v>
      </c>
    </row>
    <row r="179" spans="1:9" ht="24.75" customHeight="1" x14ac:dyDescent="0.2">
      <c r="A179" s="54" t="str">
        <f>'для расчета'!A330</f>
        <v>ФИЗИЧЕСКАЯ КУЛЬТУРА И СПОРТ</v>
      </c>
      <c r="B179" s="146" t="str">
        <f>'для расчета'!B330</f>
        <v>734</v>
      </c>
      <c r="C179" s="146" t="str">
        <f>'для расчета'!C330</f>
        <v>11</v>
      </c>
      <c r="D179" s="146" t="str">
        <f>'для расчета'!D330</f>
        <v>02</v>
      </c>
      <c r="E179" s="146" t="str">
        <f>'для расчета'!E330</f>
        <v>0000000</v>
      </c>
      <c r="F179" s="146" t="str">
        <f>'для расчета'!F330</f>
        <v>000</v>
      </c>
      <c r="G179" s="146" t="str">
        <f>'для расчета'!G330</f>
        <v>000</v>
      </c>
      <c r="H179" s="147">
        <f>'для расчета'!H330</f>
        <v>2477.7060000000001</v>
      </c>
      <c r="I179" s="147">
        <f>'для расчета'!I330</f>
        <v>2477.7060000000001</v>
      </c>
    </row>
    <row r="180" spans="1:9" ht="18.600000000000001" customHeight="1" x14ac:dyDescent="0.2">
      <c r="A180" s="102" t="str">
        <f>'для расчета'!A331</f>
        <v>Массовый спорт</v>
      </c>
      <c r="B180" s="137" t="str">
        <f>'для расчета'!B331</f>
        <v>734</v>
      </c>
      <c r="C180" s="137" t="str">
        <f>'для расчета'!C331</f>
        <v>11</v>
      </c>
      <c r="D180" s="137" t="str">
        <f>'для расчета'!D331</f>
        <v>02</v>
      </c>
      <c r="E180" s="137" t="str">
        <f>'для расчета'!E331</f>
        <v>0000000</v>
      </c>
      <c r="F180" s="137" t="str">
        <f>'для расчета'!F331</f>
        <v>000</v>
      </c>
      <c r="G180" s="137" t="str">
        <f>'для расчета'!G331</f>
        <v>000</v>
      </c>
      <c r="H180" s="138">
        <f>'для расчета'!H331</f>
        <v>2477.7060000000001</v>
      </c>
      <c r="I180" s="138">
        <f>'для расчета'!I331</f>
        <v>2477.7060000000001</v>
      </c>
    </row>
    <row r="181" spans="1:9" ht="27" customHeight="1" x14ac:dyDescent="0.2">
      <c r="A181" s="102" t="str">
        <f>'для расчета'!A332</f>
        <v>Физкультурно-оздоровительная работа и спортивные мероприятия</v>
      </c>
      <c r="B181" s="137" t="str">
        <f>'для расчета'!B332</f>
        <v>734</v>
      </c>
      <c r="C181" s="137" t="str">
        <f>'для расчета'!C332</f>
        <v>11</v>
      </c>
      <c r="D181" s="137" t="str">
        <f>'для расчета'!D332</f>
        <v>02</v>
      </c>
      <c r="E181" s="137" t="str">
        <f>'для расчета'!E332</f>
        <v>5120000</v>
      </c>
      <c r="F181" s="137" t="str">
        <f>'для расчета'!F332</f>
        <v>000</v>
      </c>
      <c r="G181" s="137" t="str">
        <f>'для расчета'!G332</f>
        <v>000</v>
      </c>
      <c r="H181" s="138">
        <f>'для расчета'!H332</f>
        <v>2477.7060000000001</v>
      </c>
      <c r="I181" s="138">
        <f>'для расчета'!I332</f>
        <v>2477.7060000000001</v>
      </c>
    </row>
    <row r="182" spans="1:9" ht="29.45" customHeight="1" x14ac:dyDescent="0.2">
      <c r="A182" s="102" t="str">
        <f>'для расчета'!A333</f>
        <v>Мероприятия в области здравоохранения, спорта и физической культуры, туризма</v>
      </c>
      <c r="B182" s="137" t="str">
        <f>'для расчета'!B333</f>
        <v>734</v>
      </c>
      <c r="C182" s="137" t="str">
        <f>'для расчета'!C333</f>
        <v>11</v>
      </c>
      <c r="D182" s="137" t="str">
        <f>'для расчета'!D333</f>
        <v>02</v>
      </c>
      <c r="E182" s="137" t="str">
        <f>'для расчета'!E333</f>
        <v>5129700</v>
      </c>
      <c r="F182" s="137" t="str">
        <f>'для расчета'!F333</f>
        <v>000</v>
      </c>
      <c r="G182" s="137" t="str">
        <f>'для расчета'!G333</f>
        <v>000</v>
      </c>
      <c r="H182" s="138">
        <f>'для расчета'!H333</f>
        <v>2477.7060000000001</v>
      </c>
      <c r="I182" s="138">
        <f>'для расчета'!I333</f>
        <v>2477.7060000000001</v>
      </c>
    </row>
    <row r="183" spans="1:9" ht="15.6" customHeight="1" x14ac:dyDescent="0.2">
      <c r="A183" s="102" t="str">
        <f>'для расчета'!A334</f>
        <v>Выполнение функций бюджетных учреждений</v>
      </c>
      <c r="B183" s="137" t="str">
        <f>'для расчета'!B334</f>
        <v>734</v>
      </c>
      <c r="C183" s="137" t="str">
        <f>'для расчета'!C334</f>
        <v>11</v>
      </c>
      <c r="D183" s="137" t="str">
        <f>'для расчета'!D334</f>
        <v>02</v>
      </c>
      <c r="E183" s="137" t="str">
        <f>'для расчета'!E334</f>
        <v>5129700</v>
      </c>
      <c r="F183" s="137" t="str">
        <f>'для расчета'!F334</f>
        <v>001</v>
      </c>
      <c r="G183" s="137" t="str">
        <f>'для расчета'!G334</f>
        <v>000</v>
      </c>
      <c r="H183" s="138">
        <f>'для расчета'!H334</f>
        <v>2477.7060000000001</v>
      </c>
      <c r="I183" s="138">
        <f>'для расчета'!I334</f>
        <v>2477.7060000000001</v>
      </c>
    </row>
    <row r="184" spans="1:9" ht="18" customHeight="1" x14ac:dyDescent="0.2">
      <c r="A184" s="102" t="str">
        <f>'для расчета'!A335</f>
        <v>Расходы</v>
      </c>
      <c r="B184" s="137" t="str">
        <f>'для расчета'!B335</f>
        <v>734</v>
      </c>
      <c r="C184" s="137" t="str">
        <f>'для расчета'!C335</f>
        <v>11</v>
      </c>
      <c r="D184" s="137" t="str">
        <f>'для расчета'!D335</f>
        <v>02</v>
      </c>
      <c r="E184" s="137" t="str">
        <f>'для расчета'!E335</f>
        <v>5129700</v>
      </c>
      <c r="F184" s="137" t="str">
        <f>'для расчета'!F335</f>
        <v>001</v>
      </c>
      <c r="G184" s="137">
        <f>'для расчета'!G335</f>
        <v>200</v>
      </c>
      <c r="H184" s="138">
        <f>'для расчета'!H335</f>
        <v>2477.7060000000001</v>
      </c>
      <c r="I184" s="138">
        <f>'для расчета'!I335</f>
        <v>2477.7060000000001</v>
      </c>
    </row>
    <row r="185" spans="1:9" ht="16.149999999999999" customHeight="1" x14ac:dyDescent="0.2">
      <c r="A185" s="102" t="str">
        <f>'для расчета'!A336</f>
        <v>Оплата труда и начисления на оплату труда</v>
      </c>
      <c r="B185" s="137" t="str">
        <f>'для расчета'!B336</f>
        <v>734</v>
      </c>
      <c r="C185" s="137" t="str">
        <f>'для расчета'!C336</f>
        <v>11</v>
      </c>
      <c r="D185" s="137" t="str">
        <f>'для расчета'!D336</f>
        <v>02</v>
      </c>
      <c r="E185" s="137" t="str">
        <f>'для расчета'!E336</f>
        <v>5129700</v>
      </c>
      <c r="F185" s="137" t="str">
        <f>'для расчета'!F336</f>
        <v>001</v>
      </c>
      <c r="G185" s="137">
        <f>'для расчета'!G336</f>
        <v>210</v>
      </c>
      <c r="H185" s="138">
        <f>'для расчета'!H336</f>
        <v>2477.7060000000001</v>
      </c>
      <c r="I185" s="138">
        <f>'для расчета'!I336</f>
        <v>2477.7060000000001</v>
      </c>
    </row>
    <row r="186" spans="1:9" ht="17.45" customHeight="1" x14ac:dyDescent="0.2">
      <c r="A186" s="102" t="str">
        <f>'для расчета'!A337</f>
        <v>Заработная плата</v>
      </c>
      <c r="B186" s="137" t="str">
        <f>'для расчета'!B337</f>
        <v>734</v>
      </c>
      <c r="C186" s="137" t="str">
        <f>'для расчета'!C337</f>
        <v>11</v>
      </c>
      <c r="D186" s="137" t="str">
        <f>'для расчета'!D337</f>
        <v>02</v>
      </c>
      <c r="E186" s="137" t="str">
        <f>'для расчета'!E337</f>
        <v>5129700</v>
      </c>
      <c r="F186" s="137" t="str">
        <f>'для расчета'!F337</f>
        <v>001</v>
      </c>
      <c r="G186" s="137">
        <f>'для расчета'!G337</f>
        <v>211</v>
      </c>
      <c r="H186" s="138">
        <f>'для расчета'!H337</f>
        <v>1903</v>
      </c>
      <c r="I186" s="138">
        <f>'для расчета'!I337</f>
        <v>1903</v>
      </c>
    </row>
    <row r="187" spans="1:9" ht="17.45" customHeight="1" x14ac:dyDescent="0.2">
      <c r="A187" s="102" t="str">
        <f>'для расчета'!A338</f>
        <v>Начисления на оплату труда</v>
      </c>
      <c r="B187" s="137" t="str">
        <f>'для расчета'!B338</f>
        <v>734</v>
      </c>
      <c r="C187" s="137" t="str">
        <f>'для расчета'!C338</f>
        <v>11</v>
      </c>
      <c r="D187" s="137" t="str">
        <f>'для расчета'!D338</f>
        <v>02</v>
      </c>
      <c r="E187" s="137" t="str">
        <f>'для расчета'!E338</f>
        <v>5129700</v>
      </c>
      <c r="F187" s="137" t="str">
        <f>'для расчета'!F338</f>
        <v>001</v>
      </c>
      <c r="G187" s="137">
        <f>'для расчета'!G338</f>
        <v>213</v>
      </c>
      <c r="H187" s="138">
        <f>'для расчета'!H338</f>
        <v>574.70600000000002</v>
      </c>
      <c r="I187" s="138">
        <f>'для расчета'!I338</f>
        <v>574.70600000000002</v>
      </c>
    </row>
    <row r="188" spans="1:9" ht="16.899999999999999" hidden="1" customHeight="1" x14ac:dyDescent="0.2">
      <c r="A188" s="102" t="str">
        <f>'для расчета'!A339</f>
        <v>Приобретение услуг</v>
      </c>
      <c r="B188" s="137" t="str">
        <f>'для расчета'!B339</f>
        <v>734</v>
      </c>
      <c r="C188" s="137" t="str">
        <f>'для расчета'!C339</f>
        <v>11</v>
      </c>
      <c r="D188" s="137" t="str">
        <f>'для расчета'!D339</f>
        <v>02</v>
      </c>
      <c r="E188" s="137" t="str">
        <f>'для расчета'!E339</f>
        <v>5129700</v>
      </c>
      <c r="F188" s="137" t="str">
        <f>'для расчета'!F339</f>
        <v>001</v>
      </c>
      <c r="G188" s="137">
        <f>'для расчета'!G339</f>
        <v>220</v>
      </c>
      <c r="H188" s="138">
        <f>'для расчета'!H339</f>
        <v>0</v>
      </c>
      <c r="I188" s="138">
        <f>'для расчета'!I339</f>
        <v>0</v>
      </c>
    </row>
    <row r="189" spans="1:9" ht="16.899999999999999" hidden="1" customHeight="1" x14ac:dyDescent="0.2">
      <c r="A189" s="102" t="str">
        <f>'для расчета'!A340</f>
        <v>Услуги связи</v>
      </c>
      <c r="B189" s="137" t="str">
        <f>'для расчета'!B340</f>
        <v>734</v>
      </c>
      <c r="C189" s="137" t="str">
        <f>'для расчета'!C340</f>
        <v>11</v>
      </c>
      <c r="D189" s="137" t="str">
        <f>'для расчета'!D340</f>
        <v>02</v>
      </c>
      <c r="E189" s="137" t="str">
        <f>'для расчета'!E340</f>
        <v>5129700</v>
      </c>
      <c r="F189" s="137" t="str">
        <f>'для расчета'!F340</f>
        <v>001</v>
      </c>
      <c r="G189" s="137">
        <f>'для расчета'!G340</f>
        <v>221</v>
      </c>
      <c r="H189" s="138">
        <f>'для расчета'!H340</f>
        <v>0</v>
      </c>
      <c r="I189" s="138">
        <f>'для расчета'!I340</f>
        <v>0</v>
      </c>
    </row>
    <row r="190" spans="1:9" ht="21" hidden="1" customHeight="1" x14ac:dyDescent="0.2">
      <c r="A190" s="102" t="str">
        <f>'для расчета'!A342</f>
        <v>Коммунальные услуги</v>
      </c>
      <c r="B190" s="137" t="str">
        <f>'для расчета'!B342</f>
        <v>734</v>
      </c>
      <c r="C190" s="137" t="str">
        <f>'для расчета'!C342</f>
        <v>11</v>
      </c>
      <c r="D190" s="137" t="str">
        <f>'для расчета'!D342</f>
        <v>02</v>
      </c>
      <c r="E190" s="137" t="str">
        <f>'для расчета'!E342</f>
        <v>5129700</v>
      </c>
      <c r="F190" s="137" t="str">
        <f>'для расчета'!F342</f>
        <v>001</v>
      </c>
      <c r="G190" s="137">
        <f>'для расчета'!G342</f>
        <v>223</v>
      </c>
      <c r="H190" s="138">
        <f>'для расчета'!H342</f>
        <v>0</v>
      </c>
      <c r="I190" s="138">
        <f>'для расчета'!I342</f>
        <v>0</v>
      </c>
    </row>
    <row r="191" spans="1:9" ht="16.899999999999999" hidden="1" customHeight="1" x14ac:dyDescent="0.2">
      <c r="A191" s="102" t="str">
        <f>'для расчета'!A343</f>
        <v>Услуги на содержание имущества</v>
      </c>
      <c r="B191" s="137" t="str">
        <f>'для расчета'!B343</f>
        <v>734</v>
      </c>
      <c r="C191" s="137" t="str">
        <f>'для расчета'!C343</f>
        <v>11</v>
      </c>
      <c r="D191" s="137" t="str">
        <f>'для расчета'!D343</f>
        <v>02</v>
      </c>
      <c r="E191" s="137" t="str">
        <f>'для расчета'!E343</f>
        <v>5129700</v>
      </c>
      <c r="F191" s="137" t="str">
        <f>'для расчета'!F343</f>
        <v>001</v>
      </c>
      <c r="G191" s="137">
        <f>'для расчета'!G343</f>
        <v>225</v>
      </c>
      <c r="H191" s="138">
        <f>'для расчета'!H343</f>
        <v>0</v>
      </c>
      <c r="I191" s="138">
        <f>'для расчета'!I343</f>
        <v>0</v>
      </c>
    </row>
    <row r="192" spans="1:9" ht="15" hidden="1" customHeight="1" x14ac:dyDescent="0.2">
      <c r="A192" s="102" t="str">
        <f>'для расчета'!A344</f>
        <v>Прочие услуги</v>
      </c>
      <c r="B192" s="137" t="str">
        <f>'для расчета'!B344</f>
        <v>734</v>
      </c>
      <c r="C192" s="137" t="str">
        <f>'для расчета'!C344</f>
        <v>11</v>
      </c>
      <c r="D192" s="137" t="str">
        <f>'для расчета'!D344</f>
        <v>02</v>
      </c>
      <c r="E192" s="137" t="str">
        <f>'для расчета'!E344</f>
        <v>5129700</v>
      </c>
      <c r="F192" s="137" t="str">
        <f>'для расчета'!F344</f>
        <v>001</v>
      </c>
      <c r="G192" s="137">
        <f>'для расчета'!G344</f>
        <v>226</v>
      </c>
      <c r="H192" s="138">
        <f>'для расчета'!H344</f>
        <v>0</v>
      </c>
      <c r="I192" s="138">
        <f>'для расчета'!I344</f>
        <v>0</v>
      </c>
    </row>
    <row r="193" spans="1:9" ht="18" hidden="1" customHeight="1" x14ac:dyDescent="0.2">
      <c r="A193" s="102" t="str">
        <f>'для расчета'!A345</f>
        <v>Прочие расходы</v>
      </c>
      <c r="B193" s="137" t="str">
        <f>'для расчета'!B345</f>
        <v>734</v>
      </c>
      <c r="C193" s="137" t="str">
        <f>'для расчета'!C345</f>
        <v>11</v>
      </c>
      <c r="D193" s="137" t="str">
        <f>'для расчета'!D345</f>
        <v>02</v>
      </c>
      <c r="E193" s="137" t="str">
        <f>'для расчета'!E345</f>
        <v>5129700</v>
      </c>
      <c r="F193" s="137" t="str">
        <f>'для расчета'!F345</f>
        <v>001</v>
      </c>
      <c r="G193" s="137">
        <f>'для расчета'!G345</f>
        <v>290</v>
      </c>
      <c r="H193" s="138">
        <f>'для расчета'!H345</f>
        <v>0</v>
      </c>
      <c r="I193" s="138">
        <f>'для расчета'!I345</f>
        <v>0</v>
      </c>
    </row>
    <row r="194" spans="1:9" ht="18" hidden="1" customHeight="1" x14ac:dyDescent="0.2">
      <c r="A194" s="102" t="str">
        <f>'для расчета'!A346</f>
        <v>Поступление нефинансовых активов</v>
      </c>
      <c r="B194" s="137" t="str">
        <f>'для расчета'!B346</f>
        <v>734</v>
      </c>
      <c r="C194" s="137" t="str">
        <f>'для расчета'!C346</f>
        <v>11</v>
      </c>
      <c r="D194" s="137" t="str">
        <f>'для расчета'!D346</f>
        <v>02</v>
      </c>
      <c r="E194" s="137" t="str">
        <f>'для расчета'!E346</f>
        <v>5129700</v>
      </c>
      <c r="F194" s="137" t="str">
        <f>'для расчета'!F346</f>
        <v>001</v>
      </c>
      <c r="G194" s="137">
        <f>'для расчета'!G346</f>
        <v>300</v>
      </c>
      <c r="H194" s="138">
        <f>'для расчета'!H346</f>
        <v>0</v>
      </c>
      <c r="I194" s="138">
        <f>'для расчета'!I346</f>
        <v>0</v>
      </c>
    </row>
    <row r="195" spans="1:9" ht="18" hidden="1" customHeight="1" x14ac:dyDescent="0.2">
      <c r="A195" s="102" t="str">
        <f>'для расчета'!A348</f>
        <v>Увеличение стоимости материальных запасов</v>
      </c>
      <c r="B195" s="137" t="str">
        <f>'для расчета'!B348</f>
        <v>734</v>
      </c>
      <c r="C195" s="137" t="str">
        <f>'для расчета'!C348</f>
        <v>11</v>
      </c>
      <c r="D195" s="137" t="str">
        <f>'для расчета'!D348</f>
        <v>02</v>
      </c>
      <c r="E195" s="137" t="str">
        <f>'для расчета'!E348</f>
        <v>5129700</v>
      </c>
      <c r="F195" s="137" t="str">
        <f>'для расчета'!F348</f>
        <v>001</v>
      </c>
      <c r="G195" s="137">
        <f>'для расчета'!G348</f>
        <v>340</v>
      </c>
      <c r="H195" s="138">
        <f>'для расчета'!H348</f>
        <v>0</v>
      </c>
      <c r="I195" s="138">
        <f>'для расчета'!I348</f>
        <v>0</v>
      </c>
    </row>
    <row r="199" spans="1:9" x14ac:dyDescent="0.2">
      <c r="H199" s="119"/>
    </row>
    <row r="200" spans="1:9" x14ac:dyDescent="0.2">
      <c r="H200" s="119"/>
    </row>
    <row r="201" spans="1:9" x14ac:dyDescent="0.2">
      <c r="H201" s="119"/>
    </row>
    <row r="202" spans="1:9" x14ac:dyDescent="0.2">
      <c r="H202" s="119"/>
    </row>
    <row r="203" spans="1:9" x14ac:dyDescent="0.2">
      <c r="H203" s="119"/>
    </row>
    <row r="204" spans="1:9" x14ac:dyDescent="0.2">
      <c r="H204" s="119"/>
    </row>
    <row r="205" spans="1:9" x14ac:dyDescent="0.2">
      <c r="H205" s="119"/>
    </row>
    <row r="206" spans="1:9" x14ac:dyDescent="0.2">
      <c r="H206" s="119"/>
    </row>
    <row r="207" spans="1:9" x14ac:dyDescent="0.2">
      <c r="H207" s="119"/>
    </row>
    <row r="208" spans="1:9" x14ac:dyDescent="0.2">
      <c r="H208" s="119"/>
    </row>
    <row r="209" spans="8:8" x14ac:dyDescent="0.2">
      <c r="H209" s="119"/>
    </row>
    <row r="210" spans="8:8" x14ac:dyDescent="0.2">
      <c r="H210" s="119"/>
    </row>
    <row r="211" spans="8:8" x14ac:dyDescent="0.2">
      <c r="H211" s="119"/>
    </row>
    <row r="212" spans="8:8" x14ac:dyDescent="0.2">
      <c r="H212" s="119"/>
    </row>
    <row r="214" spans="8:8" x14ac:dyDescent="0.2">
      <c r="H214" s="119"/>
    </row>
  </sheetData>
  <mergeCells count="1">
    <mergeCell ref="A11:H11"/>
  </mergeCells>
  <phoneticPr fontId="0" type="noConversion"/>
  <pageMargins left="1.1811023622047245" right="0.39370078740157483" top="0.39370078740157483" bottom="0.39370078740157483" header="0.19685039370078741" footer="0.1574803149606299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38"/>
  <sheetViews>
    <sheetView tabSelected="1" workbookViewId="0">
      <selection activeCell="A15" sqref="A15:XFD17"/>
    </sheetView>
  </sheetViews>
  <sheetFormatPr defaultRowHeight="12.75" x14ac:dyDescent="0.2"/>
  <cols>
    <col min="1" max="1" width="54" style="3" customWidth="1"/>
    <col min="2" max="2" width="27" style="34" customWidth="1"/>
    <col min="3" max="3" width="12.7109375" style="3" customWidth="1"/>
    <col min="4" max="7" width="8" style="26" hidden="1" customWidth="1"/>
    <col min="8" max="10" width="0" style="3" hidden="1" customWidth="1"/>
    <col min="11" max="11" width="11" style="3" customWidth="1"/>
    <col min="12" max="16384" width="9.140625" style="3"/>
  </cols>
  <sheetData>
    <row r="1" spans="1:11" ht="15" x14ac:dyDescent="0.25">
      <c r="A1" s="27"/>
      <c r="B1" s="122"/>
      <c r="K1" s="36" t="s">
        <v>401</v>
      </c>
    </row>
    <row r="2" spans="1:11" ht="14.25" x14ac:dyDescent="0.2">
      <c r="A2" s="27"/>
      <c r="B2" s="122"/>
      <c r="K2" s="17" t="s">
        <v>68</v>
      </c>
    </row>
    <row r="3" spans="1:11" ht="14.25" x14ac:dyDescent="0.2">
      <c r="A3" s="27"/>
      <c r="B3" s="122"/>
      <c r="D3" s="28"/>
      <c r="K3" s="17" t="s">
        <v>69</v>
      </c>
    </row>
    <row r="4" spans="1:11" ht="16.149999999999999" customHeight="1" x14ac:dyDescent="0.2">
      <c r="B4" s="106"/>
      <c r="D4" s="5"/>
      <c r="E4" s="4"/>
      <c r="F4" s="28" t="e">
        <f>'10'!#REF!</f>
        <v>#REF!</v>
      </c>
      <c r="G4" s="28" t="e">
        <f>'10'!#REF!</f>
        <v>#REF!</v>
      </c>
      <c r="H4" s="3" t="e">
        <f>SUM(D4:G4)</f>
        <v>#REF!</v>
      </c>
      <c r="K4" s="17" t="s">
        <v>257</v>
      </c>
    </row>
    <row r="5" spans="1:11" ht="37.15" customHeight="1" x14ac:dyDescent="0.25">
      <c r="A5" s="290" t="s">
        <v>402</v>
      </c>
      <c r="B5" s="290"/>
      <c r="C5" s="290"/>
      <c r="D5" s="28" t="e">
        <f>'2'!#REF!</f>
        <v>#REF!</v>
      </c>
      <c r="E5" s="28" t="e">
        <f>'2'!#REF!</f>
        <v>#REF!</v>
      </c>
      <c r="F5" s="28" t="e">
        <f>'2'!#REF!</f>
        <v>#REF!</v>
      </c>
      <c r="G5" s="28" t="e">
        <f>'2'!#REF!</f>
        <v>#REF!</v>
      </c>
    </row>
    <row r="6" spans="1:11" ht="23.25" customHeight="1" x14ac:dyDescent="0.2">
      <c r="A6" s="3" t="s">
        <v>91</v>
      </c>
      <c r="C6" s="8" t="s">
        <v>45</v>
      </c>
      <c r="G6" s="26" t="s">
        <v>84</v>
      </c>
      <c r="J6" s="29" t="e">
        <f>'2'!#REF!-'10'!H14</f>
        <v>#REF!</v>
      </c>
    </row>
    <row r="7" spans="1:11" ht="25.5" x14ac:dyDescent="0.2">
      <c r="A7" s="288" t="s">
        <v>77</v>
      </c>
      <c r="B7" s="288" t="s">
        <v>78</v>
      </c>
      <c r="C7" s="288" t="s">
        <v>403</v>
      </c>
      <c r="D7" s="289" t="s">
        <v>95</v>
      </c>
      <c r="E7" s="289" t="s">
        <v>96</v>
      </c>
      <c r="F7" s="289" t="s">
        <v>97</v>
      </c>
      <c r="G7" s="289" t="s">
        <v>98</v>
      </c>
      <c r="H7" s="111"/>
      <c r="I7" s="111"/>
      <c r="J7" s="111"/>
      <c r="K7" s="288" t="s">
        <v>404</v>
      </c>
    </row>
    <row r="8" spans="1:11" ht="24.6" customHeight="1" x14ac:dyDescent="0.2">
      <c r="A8" s="156" t="s">
        <v>216</v>
      </c>
      <c r="B8" s="98" t="s">
        <v>335</v>
      </c>
      <c r="C8" s="209">
        <f>C9</f>
        <v>1037.4623999999967</v>
      </c>
      <c r="D8" s="209">
        <f t="shared" ref="D8:K8" si="0">D9</f>
        <v>463.46240000000171</v>
      </c>
      <c r="E8" s="209">
        <f t="shared" si="0"/>
        <v>-2</v>
      </c>
      <c r="F8" s="209">
        <f t="shared" si="0"/>
        <v>-3</v>
      </c>
      <c r="G8" s="209">
        <f t="shared" si="0"/>
        <v>-4</v>
      </c>
      <c r="H8" s="209">
        <f t="shared" si="0"/>
        <v>-5</v>
      </c>
      <c r="I8" s="209">
        <f t="shared" si="0"/>
        <v>-6</v>
      </c>
      <c r="J8" s="209">
        <f t="shared" si="0"/>
        <v>-7</v>
      </c>
      <c r="K8" s="209">
        <f t="shared" si="0"/>
        <v>464.46240000000034</v>
      </c>
    </row>
    <row r="9" spans="1:11" ht="31.9" customHeight="1" x14ac:dyDescent="0.2">
      <c r="A9" s="155" t="s">
        <v>215</v>
      </c>
      <c r="B9" s="45" t="s">
        <v>336</v>
      </c>
      <c r="C9" s="207">
        <f>C18+C10</f>
        <v>1037.4623999999967</v>
      </c>
      <c r="D9" s="207">
        <f t="shared" ref="D9:K9" si="1">D18+D10</f>
        <v>463.46240000000171</v>
      </c>
      <c r="E9" s="207">
        <f t="shared" si="1"/>
        <v>-2</v>
      </c>
      <c r="F9" s="207">
        <f t="shared" si="1"/>
        <v>-3</v>
      </c>
      <c r="G9" s="207">
        <f t="shared" si="1"/>
        <v>-4</v>
      </c>
      <c r="H9" s="207">
        <f t="shared" si="1"/>
        <v>-5</v>
      </c>
      <c r="I9" s="207">
        <f t="shared" si="1"/>
        <v>-6</v>
      </c>
      <c r="J9" s="207">
        <f t="shared" si="1"/>
        <v>-7</v>
      </c>
      <c r="K9" s="207">
        <f t="shared" si="1"/>
        <v>464.46240000000034</v>
      </c>
    </row>
    <row r="10" spans="1:11" ht="30" customHeight="1" x14ac:dyDescent="0.2">
      <c r="A10" s="42" t="s">
        <v>157</v>
      </c>
      <c r="B10" s="42" t="s">
        <v>337</v>
      </c>
      <c r="C10" s="207">
        <f>C11+C13</f>
        <v>1701.5</v>
      </c>
      <c r="D10" s="207">
        <f t="shared" ref="D10:K10" si="2">D11+D13</f>
        <v>1640.1</v>
      </c>
      <c r="E10" s="207">
        <f t="shared" si="2"/>
        <v>1642.1</v>
      </c>
      <c r="F10" s="207">
        <f t="shared" si="2"/>
        <v>1644.1</v>
      </c>
      <c r="G10" s="207">
        <f t="shared" si="2"/>
        <v>1646.1</v>
      </c>
      <c r="H10" s="207">
        <f t="shared" si="2"/>
        <v>1648.1</v>
      </c>
      <c r="I10" s="207">
        <f t="shared" si="2"/>
        <v>1650.1</v>
      </c>
      <c r="J10" s="207">
        <f t="shared" si="2"/>
        <v>1652.1</v>
      </c>
      <c r="K10" s="207">
        <f t="shared" si="2"/>
        <v>1798.5</v>
      </c>
    </row>
    <row r="11" spans="1:11" ht="27" customHeight="1" x14ac:dyDescent="0.2">
      <c r="A11" s="43" t="s">
        <v>158</v>
      </c>
      <c r="B11" s="44" t="s">
        <v>338</v>
      </c>
      <c r="C11" s="207">
        <f>C12</f>
        <v>1701.5</v>
      </c>
      <c r="D11" s="207">
        <f t="shared" ref="D11:K11" si="3">D12</f>
        <v>1639.1</v>
      </c>
      <c r="E11" s="207">
        <f t="shared" si="3"/>
        <v>1640.1</v>
      </c>
      <c r="F11" s="207">
        <f t="shared" si="3"/>
        <v>1641.1</v>
      </c>
      <c r="G11" s="207">
        <f t="shared" si="3"/>
        <v>1642.1</v>
      </c>
      <c r="H11" s="207">
        <f t="shared" si="3"/>
        <v>1643.1</v>
      </c>
      <c r="I11" s="207">
        <f t="shared" si="3"/>
        <v>1644.1</v>
      </c>
      <c r="J11" s="207">
        <f t="shared" si="3"/>
        <v>1645.1</v>
      </c>
      <c r="K11" s="207">
        <f t="shared" si="3"/>
        <v>1798.5</v>
      </c>
    </row>
    <row r="12" spans="1:11" ht="28.5" customHeight="1" x14ac:dyDescent="0.2">
      <c r="A12" s="43" t="s">
        <v>162</v>
      </c>
      <c r="B12" s="44" t="s">
        <v>339</v>
      </c>
      <c r="C12" s="207">
        <v>1701.5</v>
      </c>
      <c r="D12" s="207">
        <v>1639.1</v>
      </c>
      <c r="E12" s="207">
        <v>1640.1</v>
      </c>
      <c r="F12" s="207">
        <v>1641.1</v>
      </c>
      <c r="G12" s="207">
        <v>1642.1</v>
      </c>
      <c r="H12" s="207">
        <v>1643.1</v>
      </c>
      <c r="I12" s="207">
        <v>1644.1</v>
      </c>
      <c r="J12" s="207">
        <v>1645.1</v>
      </c>
      <c r="K12" s="207">
        <v>1798.5</v>
      </c>
    </row>
    <row r="13" spans="1:11" ht="30" customHeight="1" x14ac:dyDescent="0.2">
      <c r="A13" s="43" t="s">
        <v>163</v>
      </c>
      <c r="B13" s="44" t="s">
        <v>340</v>
      </c>
      <c r="C13" s="207">
        <f>C14</f>
        <v>0</v>
      </c>
      <c r="D13" s="207">
        <f t="shared" ref="D13:K13" si="4">D14</f>
        <v>1</v>
      </c>
      <c r="E13" s="207">
        <f t="shared" si="4"/>
        <v>2</v>
      </c>
      <c r="F13" s="207">
        <f t="shared" si="4"/>
        <v>3</v>
      </c>
      <c r="G13" s="207">
        <f t="shared" si="4"/>
        <v>4</v>
      </c>
      <c r="H13" s="207">
        <f t="shared" si="4"/>
        <v>5</v>
      </c>
      <c r="I13" s="207">
        <f t="shared" si="4"/>
        <v>6</v>
      </c>
      <c r="J13" s="207">
        <f t="shared" si="4"/>
        <v>7</v>
      </c>
      <c r="K13" s="207">
        <f t="shared" si="4"/>
        <v>0</v>
      </c>
    </row>
    <row r="14" spans="1:11" ht="28.5" customHeight="1" x14ac:dyDescent="0.2">
      <c r="A14" s="43" t="s">
        <v>164</v>
      </c>
      <c r="B14" s="44" t="s">
        <v>341</v>
      </c>
      <c r="C14" s="207">
        <v>0</v>
      </c>
      <c r="D14" s="207">
        <v>1</v>
      </c>
      <c r="E14" s="207">
        <v>2</v>
      </c>
      <c r="F14" s="207">
        <v>3</v>
      </c>
      <c r="G14" s="207">
        <v>4</v>
      </c>
      <c r="H14" s="207">
        <v>5</v>
      </c>
      <c r="I14" s="207">
        <v>6</v>
      </c>
      <c r="J14" s="207">
        <v>7</v>
      </c>
      <c r="K14" s="207">
        <v>0</v>
      </c>
    </row>
    <row r="15" spans="1:11" ht="28.5" hidden="1" customHeight="1" x14ac:dyDescent="0.2">
      <c r="A15" s="42" t="s">
        <v>159</v>
      </c>
      <c r="B15" s="42" t="s">
        <v>342</v>
      </c>
      <c r="C15" s="207">
        <f>C16</f>
        <v>0</v>
      </c>
      <c r="D15" s="207">
        <f t="shared" ref="D15:K16" si="5">D16</f>
        <v>1</v>
      </c>
      <c r="E15" s="207">
        <f t="shared" si="5"/>
        <v>2</v>
      </c>
      <c r="F15" s="207">
        <f t="shared" si="5"/>
        <v>3</v>
      </c>
      <c r="G15" s="207">
        <f t="shared" si="5"/>
        <v>4</v>
      </c>
      <c r="H15" s="207">
        <f t="shared" si="5"/>
        <v>5</v>
      </c>
      <c r="I15" s="207">
        <f t="shared" si="5"/>
        <v>6</v>
      </c>
      <c r="J15" s="207">
        <f t="shared" si="5"/>
        <v>7</v>
      </c>
      <c r="K15" s="207">
        <f t="shared" si="5"/>
        <v>0</v>
      </c>
    </row>
    <row r="16" spans="1:11" ht="43.5" hidden="1" customHeight="1" x14ac:dyDescent="0.2">
      <c r="A16" s="43" t="s">
        <v>160</v>
      </c>
      <c r="B16" s="44" t="s">
        <v>343</v>
      </c>
      <c r="C16" s="207">
        <f>C17</f>
        <v>0</v>
      </c>
      <c r="D16" s="207">
        <f t="shared" si="5"/>
        <v>1</v>
      </c>
      <c r="E16" s="207">
        <f t="shared" si="5"/>
        <v>2</v>
      </c>
      <c r="F16" s="207">
        <f t="shared" si="5"/>
        <v>3</v>
      </c>
      <c r="G16" s="207">
        <f t="shared" si="5"/>
        <v>4</v>
      </c>
      <c r="H16" s="207">
        <f t="shared" si="5"/>
        <v>5</v>
      </c>
      <c r="I16" s="207">
        <f t="shared" si="5"/>
        <v>6</v>
      </c>
      <c r="J16" s="207">
        <f t="shared" si="5"/>
        <v>7</v>
      </c>
      <c r="K16" s="207">
        <f t="shared" si="5"/>
        <v>0</v>
      </c>
    </row>
    <row r="17" spans="1:11" ht="42" hidden="1" customHeight="1" x14ac:dyDescent="0.2">
      <c r="A17" s="43" t="s">
        <v>165</v>
      </c>
      <c r="B17" s="44" t="s">
        <v>344</v>
      </c>
      <c r="C17" s="207">
        <v>0</v>
      </c>
      <c r="D17" s="207">
        <v>1</v>
      </c>
      <c r="E17" s="207">
        <v>2</v>
      </c>
      <c r="F17" s="207">
        <v>3</v>
      </c>
      <c r="G17" s="207">
        <v>4</v>
      </c>
      <c r="H17" s="207">
        <v>5</v>
      </c>
      <c r="I17" s="207">
        <v>6</v>
      </c>
      <c r="J17" s="207">
        <v>7</v>
      </c>
      <c r="K17" s="207">
        <v>0</v>
      </c>
    </row>
    <row r="18" spans="1:11" ht="26.25" customHeight="1" x14ac:dyDescent="0.2">
      <c r="A18" s="42" t="s">
        <v>161</v>
      </c>
      <c r="B18" s="42" t="s">
        <v>345</v>
      </c>
      <c r="C18" s="206">
        <f>C19+C23</f>
        <v>-664.03760000000329</v>
      </c>
      <c r="D18" s="206">
        <f t="shared" ref="D18:K18" si="6">D19+D23</f>
        <v>-1176.6375999999982</v>
      </c>
      <c r="E18" s="206">
        <f t="shared" si="6"/>
        <v>-1644.1</v>
      </c>
      <c r="F18" s="206">
        <f t="shared" si="6"/>
        <v>-1647.1</v>
      </c>
      <c r="G18" s="206">
        <f t="shared" si="6"/>
        <v>-1650.1</v>
      </c>
      <c r="H18" s="206">
        <f t="shared" si="6"/>
        <v>-1653.1</v>
      </c>
      <c r="I18" s="206">
        <f t="shared" si="6"/>
        <v>-1656.1</v>
      </c>
      <c r="J18" s="206">
        <f t="shared" si="6"/>
        <v>-1659.1</v>
      </c>
      <c r="K18" s="206">
        <f t="shared" si="6"/>
        <v>-1334.0375999999997</v>
      </c>
    </row>
    <row r="19" spans="1:11" ht="19.149999999999999" customHeight="1" x14ac:dyDescent="0.2">
      <c r="A19" s="38" t="s">
        <v>79</v>
      </c>
      <c r="B19" s="44" t="s">
        <v>346</v>
      </c>
      <c r="C19" s="206">
        <f>C20</f>
        <v>-26562</v>
      </c>
      <c r="D19" s="206">
        <f t="shared" ref="D19:K20" si="7">D20</f>
        <v>-26512.499999999993</v>
      </c>
      <c r="E19" s="206">
        <f t="shared" si="7"/>
        <v>-1640.1</v>
      </c>
      <c r="F19" s="206">
        <f t="shared" si="7"/>
        <v>-1641.1</v>
      </c>
      <c r="G19" s="206">
        <f t="shared" si="7"/>
        <v>-1642.1</v>
      </c>
      <c r="H19" s="206">
        <f t="shared" si="7"/>
        <v>-1643.1</v>
      </c>
      <c r="I19" s="206">
        <f t="shared" si="7"/>
        <v>-1644.1</v>
      </c>
      <c r="J19" s="206">
        <f t="shared" si="7"/>
        <v>-1645.1</v>
      </c>
      <c r="K19" s="206">
        <f t="shared" si="7"/>
        <v>-26671.899999999994</v>
      </c>
    </row>
    <row r="20" spans="1:11" ht="21.6" customHeight="1" x14ac:dyDescent="0.2">
      <c r="A20" s="37" t="s">
        <v>80</v>
      </c>
      <c r="B20" s="44" t="s">
        <v>347</v>
      </c>
      <c r="C20" s="207">
        <f>C21</f>
        <v>-26562</v>
      </c>
      <c r="D20" s="207">
        <f t="shared" si="7"/>
        <v>-26512.499999999993</v>
      </c>
      <c r="E20" s="207">
        <f t="shared" si="7"/>
        <v>-1640.1</v>
      </c>
      <c r="F20" s="207">
        <f t="shared" si="7"/>
        <v>-1641.1</v>
      </c>
      <c r="G20" s="207">
        <f t="shared" si="7"/>
        <v>-1642.1</v>
      </c>
      <c r="H20" s="207">
        <f t="shared" si="7"/>
        <v>-1643.1</v>
      </c>
      <c r="I20" s="207">
        <f t="shared" si="7"/>
        <v>-1644.1</v>
      </c>
      <c r="J20" s="207">
        <f t="shared" si="7"/>
        <v>-1645.1</v>
      </c>
      <c r="K20" s="207">
        <f t="shared" si="7"/>
        <v>-26671.899999999994</v>
      </c>
    </row>
    <row r="21" spans="1:11" ht="31.9" customHeight="1" x14ac:dyDescent="0.2">
      <c r="A21" s="37" t="s">
        <v>103</v>
      </c>
      <c r="B21" s="44" t="s">
        <v>348</v>
      </c>
      <c r="C21" s="207">
        <f>-('2'!H66+'12'!C12)</f>
        <v>-26562</v>
      </c>
      <c r="D21" s="207">
        <f>-('2'!I66+'12'!D11)</f>
        <v>-26512.499999999993</v>
      </c>
      <c r="E21" s="207">
        <f>-('2'!J66+'12'!E11)</f>
        <v>-1640.1</v>
      </c>
      <c r="F21" s="207">
        <f>-('2'!K66+'12'!F11)</f>
        <v>-1641.1</v>
      </c>
      <c r="G21" s="207">
        <f>-('2'!L66+'12'!G11)</f>
        <v>-1642.1</v>
      </c>
      <c r="H21" s="207">
        <f>-('2'!M66+'12'!H11)</f>
        <v>-1643.1</v>
      </c>
      <c r="I21" s="207">
        <f>-('2'!N66+'12'!I11)</f>
        <v>-1644.1</v>
      </c>
      <c r="J21" s="207">
        <f>-('2'!O66+'12'!J11)</f>
        <v>-1645.1</v>
      </c>
      <c r="K21" s="207">
        <f>-('2'!I66+'12'!K12)</f>
        <v>-26671.899999999994</v>
      </c>
    </row>
    <row r="22" spans="1:11" hidden="1" x14ac:dyDescent="0.2">
      <c r="A22" s="37"/>
      <c r="B22" s="45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 ht="23.45" customHeight="1" x14ac:dyDescent="0.2">
      <c r="A23" s="38" t="s">
        <v>81</v>
      </c>
      <c r="B23" s="44" t="s">
        <v>349</v>
      </c>
      <c r="C23" s="206">
        <f>C24</f>
        <v>25897.962399999997</v>
      </c>
      <c r="D23" s="206">
        <f t="shared" ref="D23:K25" si="8">D24</f>
        <v>25335.862399999995</v>
      </c>
      <c r="E23" s="206">
        <f t="shared" si="8"/>
        <v>-4</v>
      </c>
      <c r="F23" s="206">
        <f t="shared" si="8"/>
        <v>-6</v>
      </c>
      <c r="G23" s="206">
        <f t="shared" si="8"/>
        <v>-8</v>
      </c>
      <c r="H23" s="206">
        <f t="shared" si="8"/>
        <v>-10</v>
      </c>
      <c r="I23" s="206">
        <f t="shared" si="8"/>
        <v>-12</v>
      </c>
      <c r="J23" s="206">
        <f t="shared" si="8"/>
        <v>-14</v>
      </c>
      <c r="K23" s="206">
        <f t="shared" si="8"/>
        <v>25337.862399999995</v>
      </c>
    </row>
    <row r="24" spans="1:11" ht="20.45" customHeight="1" x14ac:dyDescent="0.2">
      <c r="A24" s="37" t="s">
        <v>82</v>
      </c>
      <c r="B24" s="44" t="s">
        <v>350</v>
      </c>
      <c r="C24" s="207">
        <f>C25</f>
        <v>25897.962399999997</v>
      </c>
      <c r="D24" s="207">
        <f t="shared" si="8"/>
        <v>25335.862399999995</v>
      </c>
      <c r="E24" s="207">
        <f t="shared" si="8"/>
        <v>-4</v>
      </c>
      <c r="F24" s="207">
        <f t="shared" si="8"/>
        <v>-6</v>
      </c>
      <c r="G24" s="207">
        <f t="shared" si="8"/>
        <v>-8</v>
      </c>
      <c r="H24" s="207">
        <f t="shared" si="8"/>
        <v>-10</v>
      </c>
      <c r="I24" s="207">
        <f t="shared" si="8"/>
        <v>-12</v>
      </c>
      <c r="J24" s="207">
        <f t="shared" si="8"/>
        <v>-14</v>
      </c>
      <c r="K24" s="207">
        <f t="shared" si="8"/>
        <v>25337.862399999995</v>
      </c>
    </row>
    <row r="25" spans="1:11" ht="22.9" customHeight="1" x14ac:dyDescent="0.2">
      <c r="A25" s="43" t="s">
        <v>83</v>
      </c>
      <c r="B25" s="43" t="s">
        <v>351</v>
      </c>
      <c r="C25" s="207">
        <f>C26</f>
        <v>25897.962399999997</v>
      </c>
      <c r="D25" s="207">
        <f t="shared" si="8"/>
        <v>25335.862399999995</v>
      </c>
      <c r="E25" s="207">
        <f t="shared" si="8"/>
        <v>-4</v>
      </c>
      <c r="F25" s="207">
        <f t="shared" si="8"/>
        <v>-6</v>
      </c>
      <c r="G25" s="207">
        <f t="shared" si="8"/>
        <v>-8</v>
      </c>
      <c r="H25" s="207">
        <f t="shared" si="8"/>
        <v>-10</v>
      </c>
      <c r="I25" s="207">
        <f t="shared" si="8"/>
        <v>-12</v>
      </c>
      <c r="J25" s="207">
        <f t="shared" si="8"/>
        <v>-14</v>
      </c>
      <c r="K25" s="207">
        <f t="shared" si="8"/>
        <v>25337.862399999995</v>
      </c>
    </row>
    <row r="26" spans="1:11" ht="25.5" x14ac:dyDescent="0.2">
      <c r="A26" s="43" t="s">
        <v>104</v>
      </c>
      <c r="B26" s="43" t="s">
        <v>352</v>
      </c>
      <c r="C26" s="207">
        <f>'10'!H14-'12'!C14-'12'!C15</f>
        <v>25897.962399999997</v>
      </c>
      <c r="D26" s="207">
        <f>'10'!I14-'12'!D13-'12'!D15</f>
        <v>25335.862399999995</v>
      </c>
      <c r="E26" s="207">
        <f>'10'!J14-'12'!E13-'12'!E15</f>
        <v>-4</v>
      </c>
      <c r="F26" s="207">
        <f>'10'!K14-'12'!F13-'12'!F15</f>
        <v>-6</v>
      </c>
      <c r="G26" s="207">
        <f>'10'!L14-'12'!G13-'12'!G15</f>
        <v>-8</v>
      </c>
      <c r="H26" s="207">
        <f>'10'!M14-'12'!H13-'12'!H15</f>
        <v>-10</v>
      </c>
      <c r="I26" s="207">
        <f>'10'!N14-'12'!I13-'12'!I15</f>
        <v>-12</v>
      </c>
      <c r="J26" s="207">
        <f>'10'!O14-'12'!J13-'12'!J15</f>
        <v>-14</v>
      </c>
      <c r="K26" s="207">
        <f>'10'!I14-'12'!K14-'12'!K15</f>
        <v>25337.862399999995</v>
      </c>
    </row>
    <row r="29" spans="1:11" x14ac:dyDescent="0.2">
      <c r="B29" s="39"/>
    </row>
    <row r="30" spans="1:11" x14ac:dyDescent="0.2">
      <c r="B30" s="41"/>
    </row>
    <row r="32" spans="1:11" x14ac:dyDescent="0.2">
      <c r="A32" s="40"/>
      <c r="B32" s="41"/>
    </row>
    <row r="33" spans="1:2" x14ac:dyDescent="0.2">
      <c r="A33" s="40"/>
      <c r="B33" s="41"/>
    </row>
    <row r="34" spans="1:2" x14ac:dyDescent="0.2">
      <c r="A34" s="40"/>
      <c r="B34" s="41"/>
    </row>
    <row r="35" spans="1:2" x14ac:dyDescent="0.2">
      <c r="A35" s="40"/>
      <c r="B35" s="39"/>
    </row>
    <row r="36" spans="1:2" ht="43.5" customHeight="1" x14ac:dyDescent="0.2">
      <c r="A36" s="312"/>
      <c r="B36" s="313"/>
    </row>
    <row r="37" spans="1:2" x14ac:dyDescent="0.2">
      <c r="A37" s="312"/>
      <c r="B37" s="313"/>
    </row>
    <row r="38" spans="1:2" x14ac:dyDescent="0.2">
      <c r="A38" s="40"/>
      <c r="B38" s="41"/>
    </row>
  </sheetData>
  <mergeCells count="2">
    <mergeCell ref="A36:A37"/>
    <mergeCell ref="B36:B37"/>
  </mergeCells>
  <phoneticPr fontId="5" type="noConversion"/>
  <pageMargins left="1.1811023622047245" right="0.39370078740157483" top="0.59055118110236227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для расчета</vt:lpstr>
      <vt:lpstr>2</vt:lpstr>
      <vt:lpstr>6</vt:lpstr>
      <vt:lpstr>8</vt:lpstr>
      <vt:lpstr>10</vt:lpstr>
      <vt:lpstr>12</vt:lpstr>
    </vt:vector>
  </TitlesOfParts>
  <Company>Фин Упр Иркутского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2</dc:creator>
  <cp:lastModifiedBy>Зоя Викторовна</cp:lastModifiedBy>
  <cp:lastPrinted>2012-12-25T04:53:11Z</cp:lastPrinted>
  <dcterms:created xsi:type="dcterms:W3CDTF">2003-08-08T08:02:54Z</dcterms:created>
  <dcterms:modified xsi:type="dcterms:W3CDTF">2012-12-25T12:31:16Z</dcterms:modified>
</cp:coreProperties>
</file>